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  <sheet name="Sheet2" sheetId="4" r:id="rId4"/>
    <sheet name="Sheet3" sheetId="5" r:id="rId5"/>
  </sheets>
  <definedNames>
    <definedName name="_xlnm._FilterDatabase" localSheetId="1" hidden="1">对账!$1:$26</definedName>
    <definedName name="_xlnm._FilterDatabase" localSheetId="3" hidden="1">Sheet2!$A$1:$X$20</definedName>
  </definedNames>
  <calcPr calcId="144525"/>
</workbook>
</file>

<file path=xl/sharedStrings.xml><?xml version="1.0" encoding="utf-8"?>
<sst xmlns="http://schemas.openxmlformats.org/spreadsheetml/2006/main" count="877" uniqueCount="234">
  <si>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</si>
  <si>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</si>
  <si>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</si>
  <si>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</si>
  <si>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</si>
  <si>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</si>
  <si>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</si>
  <si>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</si>
  <si>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</si>
  <si>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</si>
  <si>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</si>
  <si>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</si>
  <si>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</si>
  <si>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</si>
  <si>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</si>
  <si>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</si>
  <si>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</si>
  <si>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</si>
  <si>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</si>
  <si>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</si>
  <si>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</si>
  <si>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</si>
  <si>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</si>
  <si>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</si>
  <si>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</si>
  <si>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</si>
  <si>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</si>
  <si>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[卡尔加里]喜来登骑士卡尔加里酒店(Sheraton Cavalier Calgary Hotel)(68026783)</t>
  </si>
  <si>
    <t>传统特大床房&lt;不退款&gt;&lt;2人入住&gt;</t>
  </si>
  <si>
    <t>HKD</t>
  </si>
  <si>
    <t>Petrus/Heather</t>
  </si>
  <si>
    <t>CA13030210929HKD</t>
  </si>
  <si>
    <t>未提现</t>
  </si>
  <si>
    <t>携程开票</t>
  </si>
  <si>
    <t>[新加坡]红多兹酒店-近马林百列市中心 (Staycation Approved)(RedDoorz Near Marine Parade Central (Staycation Approved))(55944560)</t>
  </si>
  <si>
    <t>高级房&lt;不退款&gt;&lt;2人入住&gt;</t>
  </si>
  <si>
    <t>jiajie/feng,jiajie/feng</t>
  </si>
  <si>
    <t>[伊瑟阔]西雅图伊萨夸市万豪春丘酒店(SpringHill Suites by Marriott Seattle Issaquah)(68027066)</t>
  </si>
  <si>
    <t>大号床套房带沙发床&lt;2人入住&gt;&lt;不退款&gt;&lt;早餐&gt;</t>
  </si>
  <si>
    <t>SHARMA/APOORVA</t>
  </si>
  <si>
    <t>退单</t>
  </si>
  <si>
    <t>[瓦南布尔]深蓝温泉酒店(Deep Blue Hotel &amp; Hot Springs)(55572913)</t>
  </si>
  <si>
    <t>开放式客房&lt;不退款&gt;&lt;2人入住&gt;</t>
  </si>
  <si>
    <t>Anwar-Us-Saadat/Mohammad,Nazmul/Rahnum Tasnuva</t>
  </si>
  <si>
    <t>取消</t>
  </si>
  <si>
    <t>[诺沃桑克蒂佩特里]奇克拉纳德拉弗龙特拉文奇海岸高尔夫度假酒店(Vincci Resort Costa Golf Chiclana de la Frontera)(56206362)</t>
  </si>
  <si>
    <t>精致套房&lt;1&gt;&lt;2人入住&gt;&lt;不退款&gt;&lt;早餐&gt;</t>
  </si>
  <si>
    <t>Estrella Barral De La Torre/Oscar Setuain Emmanuel</t>
  </si>
  <si>
    <t>[亚特兰大]亚特兰大市中心万豪套房酒店(Atlanta Marriott Suites Midtown)(68025802)</t>
  </si>
  <si>
    <t>一卧特大床套房(带沙发床)&lt;不退款&gt;&lt;2人入住&gt;</t>
  </si>
  <si>
    <t>Jeske/Hannah</t>
  </si>
  <si>
    <t>[希什利]伊斯坦布尔市中心温德姆华美达广场酒店(Ramada Plaza by Wyndham Istanbul City Center)(60480571)</t>
  </si>
  <si>
    <t>双人床房&lt;不退款&gt;&lt;2人入住&gt;</t>
  </si>
  <si>
    <t>bodur /melih</t>
  </si>
  <si>
    <t>[哥伦布]哥伦布机场万豪酒店(Columbus Airport Marriott)(60513942)</t>
  </si>
  <si>
    <t>特大床房(带沙发床)&lt;不退款&gt;&lt;2人入住&gt;</t>
  </si>
  <si>
    <t>Gaston/Corey</t>
  </si>
  <si>
    <t>[斯托克顿]斯托顿希尔顿酒店(Hilton Stockton)(55872504)</t>
  </si>
  <si>
    <t>行政房（1张特大床，直达商务休息室）&lt;不退款&gt;&lt;2人入住&gt;</t>
  </si>
  <si>
    <t>das/shiva ,das/kim</t>
  </si>
  <si>
    <t>[印第安纳波利斯]印第安纳波利斯渔民春山套房(SpringHill Suites Indianapolis Fishers)(68027119)</t>
  </si>
  <si>
    <t>特大床套房带沙发床&lt;2人入住&gt;&lt;不退款&gt;&lt;早餐&gt;</t>
  </si>
  <si>
    <t>Smalley/Jordan</t>
  </si>
  <si>
    <t>[纽瓦克]纽瓦克自由国际机场万豪费尔菲尔德酒店(Fairfield Inn &amp; Suites by Marriott Newark Liberty International Airport)(56206420)</t>
  </si>
  <si>
    <t>双床房&lt;2人入住&gt;&lt;不退款&gt;&lt;早餐&gt;</t>
  </si>
  <si>
    <t>Dautel/Lauren</t>
  </si>
  <si>
    <t>[科隆]科隆万怡酒店酒店(Courtyard by Marriott Cologne)(68025857)</t>
  </si>
  <si>
    <t>豪华特大床房&lt;早餐&gt;&lt;不退款&gt;&lt;2人入住&gt;</t>
  </si>
  <si>
    <t>lee/jihye</t>
  </si>
  <si>
    <t>[南菲尔德]底特律南菲尔德万怡酒店(Courtyard Detroit Southfield)(68028430)</t>
  </si>
  <si>
    <t>特大床房&lt;不退款&gt;&lt;2人入住&gt;</t>
  </si>
  <si>
    <t>Brosnan/Patrick James</t>
  </si>
  <si>
    <t>[塔尔萨]塔尔萨市中心万豪费尔菲尔德酒店(Fairfield by Marriott Inn &amp; Suites Tulsa Downtown Arts District)(55733336)</t>
  </si>
  <si>
    <t>特大床客房&lt;2人入住&gt;&lt;不退款&gt;&lt;早餐&gt;</t>
  </si>
  <si>
    <t>Thomas/Brian pate</t>
  </si>
  <si>
    <t>93044038;93044042</t>
  </si>
  <si>
    <t>[全州市]全州华美达酒店(Ramada by Wyndham Jeonju)(60480216)</t>
  </si>
  <si>
    <t>高级双床房&lt;不退款&gt;&lt;2人入住&gt;</t>
  </si>
  <si>
    <t>CHUNG/SOREEN</t>
  </si>
  <si>
    <t>[巴黎]铂尔曼度假巴黎埃菲尔铁塔酒店(Pullman Paris Eiffel Tower Hotel)(55465363)</t>
  </si>
  <si>
    <t>经典园景特大床房&lt;2人入住&gt;&lt;不退款&gt;&lt;早餐&gt;</t>
  </si>
  <si>
    <t>Yekhlef/Vincent</t>
  </si>
  <si>
    <t>[巴黎]巴黎德克里克酒店(Déclic Hotel Paris)(80331833)</t>
  </si>
  <si>
    <t>照片一室套房&lt;不退款&gt;&lt;2人入住&gt;</t>
  </si>
  <si>
    <t>Zahin Mobarhan/Omid</t>
  </si>
  <si>
    <t>acknowledge</t>
  </si>
  <si>
    <t>[阿布扎比]阿布扎比艾美酒店(Le Meridien Abu Dhabi)(60467287)</t>
  </si>
  <si>
    <t>豪华城景双床房&lt;不退款&gt;&lt;2人入住&gt;</t>
  </si>
  <si>
    <t>Shiha/Dina samir</t>
  </si>
  <si>
    <t>[卡尔加里]卡尔加里奥克莱尔喜来登套房酒店(Sheraton Suites Calgary Eau Claire)(55426359)</t>
  </si>
  <si>
    <t>传统特大床一卧套房(带沙发床)&lt;不退款&gt;&lt;2人入住&gt;</t>
  </si>
  <si>
    <t>Derraugh/Mark</t>
  </si>
  <si>
    <t>，</t>
  </si>
  <si>
    <t>16258628541此单多收1300.29元退回</t>
  </si>
  <si>
    <t>本期扣款93.54</t>
  </si>
  <si>
    <t>16199657801此单多收3324元退回</t>
  </si>
  <si>
    <t>16353621536此单多收1005元待退回</t>
  </si>
  <si>
    <t>29378.17 HKD</t>
  </si>
  <si>
    <t>A211011160847481</t>
  </si>
  <si>
    <t>A211011160931925</t>
  </si>
  <si>
    <t>A211011160959925</t>
  </si>
  <si>
    <t>总计：29378.17元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</si>
  <si>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</si>
  <si>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</si>
  <si>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</si>
  <si>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</si>
  <si>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</si>
  <si>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</si>
  <si>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</si>
  <si>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</si>
  <si>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</si>
  <si>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</si>
  <si>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</si>
  <si>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</si>
  <si>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</si>
  <si>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</si>
  <si>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</si>
  <si>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</si>
  <si>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</si>
  <si>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2021-09-15</t>
  </si>
  <si>
    <t>2254024</t>
  </si>
  <si>
    <t>喜来登骑士卡尔加里酒店</t>
  </si>
  <si>
    <t>Petrus Heather</t>
  </si>
  <si>
    <t>2021-09-22</t>
  </si>
  <si>
    <t>2021-09-26</t>
  </si>
  <si>
    <t>退房日周结</t>
  </si>
  <si>
    <t>2698.87</t>
  </si>
  <si>
    <t>3254.00</t>
  </si>
  <si>
    <t>0</t>
  </si>
  <si>
    <t>0.00</t>
  </si>
  <si>
    <t>携程汇智国际直连</t>
  </si>
  <si>
    <t>2021-09-15 05:27:50</t>
  </si>
  <si>
    <t>否</t>
  </si>
  <si>
    <t>汇智国际旅游发展有限公司</t>
  </si>
  <si>
    <t>直连</t>
  </si>
  <si>
    <t>2021-09-19</t>
  </si>
  <si>
    <t>2258624</t>
  </si>
  <si>
    <t>红多兹酒店-近马林百列市中心 (Staycation Approved)</t>
  </si>
  <si>
    <t>jiajie feng,jiajie feng</t>
  </si>
  <si>
    <t>2021-09-25</t>
  </si>
  <si>
    <t>325.91</t>
  </si>
  <si>
    <t>392.00</t>
  </si>
  <si>
    <t>2021-09-19 08:47:55</t>
  </si>
  <si>
    <t>2258692</t>
  </si>
  <si>
    <t>西雅图伊萨夸市万豪春丘酒店</t>
  </si>
  <si>
    <t>SHARMA APOORVA</t>
  </si>
  <si>
    <t>2021-09-23</t>
  </si>
  <si>
    <t>3324.77</t>
  </si>
  <si>
    <t>3999.00</t>
  </si>
  <si>
    <t>2021-09-19 10:54:59</t>
  </si>
  <si>
    <t>2021-09-20</t>
  </si>
  <si>
    <t>2259515</t>
  </si>
  <si>
    <t>亚特兰大万豪套房酒店</t>
  </si>
  <si>
    <t>Jeske Hannah</t>
  </si>
  <si>
    <t>2789.35</t>
  </si>
  <si>
    <t>3355.00</t>
  </si>
  <si>
    <t>2021-09-20 10:27:37</t>
  </si>
  <si>
    <t>2259715</t>
  </si>
  <si>
    <t>伊斯坦布尔市中心华美达广场酒店</t>
  </si>
  <si>
    <t>bodur  melih</t>
  </si>
  <si>
    <t>2021-09-24</t>
  </si>
  <si>
    <t>1134.03</t>
  </si>
  <si>
    <t>1364.00</t>
  </si>
  <si>
    <t>2021-09-20 15:36:15</t>
  </si>
  <si>
    <t>2021-09-21</t>
  </si>
  <si>
    <t>2260226</t>
  </si>
  <si>
    <t>斯托顿希尔顿酒店</t>
  </si>
  <si>
    <t>das shiva,das kim</t>
  </si>
  <si>
    <t>3135.57</t>
  </si>
  <si>
    <t>3766.00</t>
  </si>
  <si>
    <t>2021-09-21 05:17:31</t>
  </si>
  <si>
    <t>2260922</t>
  </si>
  <si>
    <t>印第安纳波利斯渔民春山套房</t>
  </si>
  <si>
    <t>Smalley Jordan</t>
  </si>
  <si>
    <t>3012.09</t>
  </si>
  <si>
    <t>3619.00</t>
  </si>
  <si>
    <t>2021-09-22 09:36:43</t>
  </si>
  <si>
    <t>2261781</t>
  </si>
  <si>
    <t>纽瓦克自由国际机场万豪费尔菲尔德旅馆及套房酒店</t>
  </si>
  <si>
    <t>Dautel Lauren</t>
  </si>
  <si>
    <t>2664.45</t>
  </si>
  <si>
    <t>3204.00</t>
  </si>
  <si>
    <t>2021-09-23 07:06:46</t>
  </si>
  <si>
    <t>2262613</t>
  </si>
  <si>
    <t>科隆万怡酒店</t>
  </si>
  <si>
    <t>lee jihye</t>
  </si>
  <si>
    <t>592.10</t>
  </si>
  <si>
    <t>712.00</t>
  </si>
  <si>
    <t>2021-09-23 22:38:15</t>
  </si>
  <si>
    <t>2262743</t>
  </si>
  <si>
    <t>底特律南菲尔德万怡酒店</t>
  </si>
  <si>
    <t>Brosnan Patrick James</t>
  </si>
  <si>
    <t>1588.87</t>
  </si>
  <si>
    <t>1912.00</t>
  </si>
  <si>
    <t>907.01</t>
  </si>
  <si>
    <t>-1004</t>
  </si>
  <si>
    <t>-835</t>
  </si>
  <si>
    <t>2021-09-24 01:28:32</t>
  </si>
  <si>
    <t>2262957</t>
  </si>
  <si>
    <t>万豪酒店塔尔萨市中心费尔菲尔德酒店套房</t>
  </si>
  <si>
    <t>Thomas Brian pate</t>
  </si>
  <si>
    <t>1603.83</t>
  </si>
  <si>
    <t>1930.00</t>
  </si>
  <si>
    <t>2021-09-24 10:44:16</t>
  </si>
  <si>
    <t>2263666</t>
  </si>
  <si>
    <t>全州华美达酒店</t>
  </si>
  <si>
    <t>CHUNG SOREEN</t>
  </si>
  <si>
    <t>588.35</t>
  </si>
  <si>
    <t>708.00</t>
  </si>
  <si>
    <t>2021-09-24 21:33:21</t>
  </si>
  <si>
    <t>2263797</t>
  </si>
  <si>
    <t>铂尔曼度假巴黎埃菲尔铁塔酒店</t>
  </si>
  <si>
    <t>Yekhlef Vincent</t>
  </si>
  <si>
    <t>2159.77</t>
  </si>
  <si>
    <t>2599.00</t>
  </si>
  <si>
    <t>2021-09-24 23:12:50</t>
  </si>
  <si>
    <t>2263975</t>
  </si>
  <si>
    <t>德克里克酒店</t>
  </si>
  <si>
    <t>Zahin Mobarhan Omid</t>
  </si>
  <si>
    <t>1282.11</t>
  </si>
  <si>
    <t>1541.00</t>
  </si>
  <si>
    <t>2021-09-25 05:53:21</t>
  </si>
  <si>
    <t>2263987</t>
  </si>
  <si>
    <t>阿布扎比艾美假村酒店</t>
  </si>
  <si>
    <t>Shiha Dina samir</t>
  </si>
  <si>
    <t>432.64</t>
  </si>
  <si>
    <t>520.00</t>
  </si>
  <si>
    <t>2021-09-25 06:53:32</t>
  </si>
  <si>
    <t>2264618</t>
  </si>
  <si>
    <t>卡尔加里奥克莱尔喜来登套房酒店</t>
  </si>
  <si>
    <t>Derraugh Mark</t>
  </si>
  <si>
    <t>1015.87</t>
  </si>
  <si>
    <t>1221.00</t>
  </si>
  <si>
    <t>2021-09-25 19:22:45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</si>
</sst>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16288118910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44461</v>
      </c>
      <c r="G2" s="5">
        <v>44465</v>
      </c>
      <c r="H2" s="4">
        <v>1</v>
      </c>
      <c r="I2" s="4">
        <v>4</v>
      </c>
      <c r="J2" s="4">
        <v>4</v>
      </c>
      <c r="K2" s="4" t="s">
        <v>29</v>
      </c>
      <c r="L2" s="4">
        <v>3254</v>
      </c>
      <c r="M2" s="4">
        <v>3254</v>
      </c>
      <c r="N2" s="4" t="s">
        <v>30</v>
      </c>
      <c r="O2" s="4" t="s">
        <v>31</v>
      </c>
      <c r="P2" s="4" t="s">
        <v>32</v>
      </c>
      <c r="Q2" s="4">
        <v>0</v>
      </c>
      <c r="R2" s="8">
        <v>44454</v>
      </c>
      <c r="S2" s="5">
        <v>44468</v>
      </c>
      <c r="T2" s="4" t="s">
        <v>33</v>
      </c>
      <c r="U2" s="4">
        <v>3254</v>
      </c>
      <c r="V2" s="4">
        <v>0</v>
      </c>
      <c r="W2" s="4">
        <v>0</v>
      </c>
      <c r="X2" s="4">
        <v>2254024</v>
      </c>
      <c r="Y2" s="4">
        <v>84798100</v>
      </c>
    </row>
    <row r="3" s="4" customFormat="1" spans="1:24">
      <c r="A3" s="4">
        <v>16317192382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44464</v>
      </c>
      <c r="G3" s="5">
        <v>44465</v>
      </c>
      <c r="H3" s="4">
        <v>1</v>
      </c>
      <c r="I3" s="4">
        <v>1</v>
      </c>
      <c r="J3" s="4">
        <v>1</v>
      </c>
      <c r="K3" s="4" t="s">
        <v>29</v>
      </c>
      <c r="L3" s="4">
        <v>392</v>
      </c>
      <c r="M3" s="4">
        <v>392</v>
      </c>
      <c r="N3" s="4" t="s">
        <v>36</v>
      </c>
      <c r="O3" s="4" t="s">
        <v>31</v>
      </c>
      <c r="P3" s="4" t="s">
        <v>32</v>
      </c>
      <c r="Q3" s="4">
        <v>0</v>
      </c>
      <c r="R3" s="8">
        <v>44458</v>
      </c>
      <c r="S3" s="5">
        <v>44468</v>
      </c>
      <c r="T3" s="4" t="s">
        <v>33</v>
      </c>
      <c r="U3" s="4">
        <v>392</v>
      </c>
      <c r="V3" s="4">
        <v>0</v>
      </c>
      <c r="W3" s="4">
        <v>0</v>
      </c>
      <c r="X3" s="4">
        <v>2258624</v>
      </c>
    </row>
    <row r="4" s="4" customFormat="1" spans="1:25">
      <c r="A4" s="4">
        <v>16317606027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44462</v>
      </c>
      <c r="G4" s="5">
        <v>44465</v>
      </c>
      <c r="H4" s="4">
        <v>1</v>
      </c>
      <c r="I4" s="4">
        <v>3</v>
      </c>
      <c r="J4" s="4">
        <v>3</v>
      </c>
      <c r="K4" s="4" t="s">
        <v>29</v>
      </c>
      <c r="L4" s="4">
        <v>3999</v>
      </c>
      <c r="M4" s="4">
        <v>3999</v>
      </c>
      <c r="N4" s="4" t="s">
        <v>39</v>
      </c>
      <c r="O4" s="4" t="s">
        <v>31</v>
      </c>
      <c r="P4" s="4" t="s">
        <v>32</v>
      </c>
      <c r="Q4" s="4">
        <v>0</v>
      </c>
      <c r="R4" s="8">
        <v>44458</v>
      </c>
      <c r="S4" s="5">
        <v>44468</v>
      </c>
      <c r="T4" s="4" t="s">
        <v>33</v>
      </c>
      <c r="U4" s="4">
        <v>3999</v>
      </c>
      <c r="V4" s="4">
        <v>0</v>
      </c>
      <c r="W4" s="4">
        <v>0</v>
      </c>
      <c r="X4" s="4">
        <v>2258692</v>
      </c>
      <c r="Y4" s="4">
        <v>88422141</v>
      </c>
    </row>
    <row r="5" s="4" customFormat="1" spans="1:25">
      <c r="A5" s="4">
        <v>16258628541</v>
      </c>
      <c r="B5" s="4" t="s">
        <v>25</v>
      </c>
      <c r="C5" s="4" t="s">
        <v>40</v>
      </c>
      <c r="D5" s="4" t="s">
        <v>41</v>
      </c>
      <c r="E5" s="4" t="s">
        <v>42</v>
      </c>
      <c r="F5" s="5">
        <v>44463</v>
      </c>
      <c r="G5" s="5">
        <v>44465</v>
      </c>
      <c r="H5" s="4">
        <v>1</v>
      </c>
      <c r="I5" s="4">
        <v>2</v>
      </c>
      <c r="J5" s="4">
        <v>2</v>
      </c>
      <c r="K5" s="4" t="s">
        <v>29</v>
      </c>
      <c r="L5" s="4">
        <v>-1393.83</v>
      </c>
      <c r="M5" s="4">
        <v>-1393.83</v>
      </c>
      <c r="N5" s="4" t="s">
        <v>43</v>
      </c>
      <c r="O5" s="4" t="s">
        <v>31</v>
      </c>
      <c r="P5" s="4" t="s">
        <v>32</v>
      </c>
      <c r="Q5" s="4">
        <v>0</v>
      </c>
      <c r="R5" s="8">
        <v>44450</v>
      </c>
      <c r="S5" s="5">
        <v>44468</v>
      </c>
      <c r="T5" s="4" t="s">
        <v>33</v>
      </c>
      <c r="U5" s="4">
        <v>-1393.83</v>
      </c>
      <c r="V5" s="4">
        <v>0</v>
      </c>
      <c r="W5" s="4">
        <v>0</v>
      </c>
      <c r="Y5" s="4">
        <v>8263494</v>
      </c>
    </row>
    <row r="6" s="4" customFormat="1" spans="1:24">
      <c r="A6" s="4">
        <v>16199657801</v>
      </c>
      <c r="B6" s="4" t="s">
        <v>25</v>
      </c>
      <c r="C6" s="4" t="s">
        <v>44</v>
      </c>
      <c r="D6" s="4" t="s">
        <v>45</v>
      </c>
      <c r="E6" s="4" t="s">
        <v>46</v>
      </c>
      <c r="F6" s="5">
        <v>44459</v>
      </c>
      <c r="G6" s="5">
        <v>44465</v>
      </c>
      <c r="H6" s="4">
        <v>1</v>
      </c>
      <c r="I6" s="4">
        <v>6</v>
      </c>
      <c r="J6" s="4">
        <v>6</v>
      </c>
      <c r="K6" s="4" t="s">
        <v>29</v>
      </c>
      <c r="L6" s="4">
        <v>-3324</v>
      </c>
      <c r="M6" s="4">
        <v>-3324</v>
      </c>
      <c r="N6" s="4" t="s">
        <v>47</v>
      </c>
      <c r="O6" s="4" t="s">
        <v>31</v>
      </c>
      <c r="P6" s="4" t="s">
        <v>32</v>
      </c>
      <c r="Q6" s="4">
        <v>0</v>
      </c>
      <c r="R6" s="8">
        <v>44442</v>
      </c>
      <c r="S6" s="5">
        <v>44468</v>
      </c>
      <c r="T6" s="4" t="s">
        <v>33</v>
      </c>
      <c r="U6" s="4">
        <v>-3324</v>
      </c>
      <c r="V6" s="4">
        <v>0</v>
      </c>
      <c r="W6" s="4">
        <v>0</v>
      </c>
      <c r="X6" s="4">
        <v>2242060</v>
      </c>
    </row>
    <row r="7" s="4" customFormat="1" spans="1:25">
      <c r="A7" s="4">
        <v>16324944200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44462</v>
      </c>
      <c r="G7" s="5">
        <v>44465</v>
      </c>
      <c r="H7" s="4">
        <v>1</v>
      </c>
      <c r="I7" s="4">
        <v>3</v>
      </c>
      <c r="J7" s="4">
        <v>3</v>
      </c>
      <c r="K7" s="4" t="s">
        <v>29</v>
      </c>
      <c r="L7" s="4">
        <v>3355</v>
      </c>
      <c r="M7" s="4">
        <v>3355</v>
      </c>
      <c r="N7" s="4" t="s">
        <v>50</v>
      </c>
      <c r="O7" s="4" t="s">
        <v>31</v>
      </c>
      <c r="P7" s="4" t="s">
        <v>32</v>
      </c>
      <c r="Q7" s="4">
        <v>0</v>
      </c>
      <c r="R7" s="8">
        <v>44459</v>
      </c>
      <c r="S7" s="5">
        <v>44468</v>
      </c>
      <c r="T7" s="4" t="s">
        <v>33</v>
      </c>
      <c r="U7" s="4">
        <v>3355</v>
      </c>
      <c r="V7" s="4">
        <v>0</v>
      </c>
      <c r="W7" s="4">
        <v>0</v>
      </c>
      <c r="X7" s="4">
        <v>2259515</v>
      </c>
      <c r="Y7" s="4">
        <v>89021849</v>
      </c>
    </row>
    <row r="8" s="4" customFormat="1" spans="1:24">
      <c r="A8" s="4">
        <v>16326337052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44463</v>
      </c>
      <c r="G8" s="5">
        <v>44465</v>
      </c>
      <c r="H8" s="4">
        <v>1</v>
      </c>
      <c r="I8" s="4">
        <v>2</v>
      </c>
      <c r="J8" s="4">
        <v>2</v>
      </c>
      <c r="K8" s="4" t="s">
        <v>29</v>
      </c>
      <c r="L8" s="4">
        <v>1364</v>
      </c>
      <c r="M8" s="4">
        <v>1364</v>
      </c>
      <c r="N8" s="4" t="s">
        <v>53</v>
      </c>
      <c r="O8" s="4" t="s">
        <v>31</v>
      </c>
      <c r="P8" s="4" t="s">
        <v>32</v>
      </c>
      <c r="Q8" s="4">
        <v>0</v>
      </c>
      <c r="R8" s="8">
        <v>44459</v>
      </c>
      <c r="S8" s="5">
        <v>44468</v>
      </c>
      <c r="T8" s="4" t="s">
        <v>33</v>
      </c>
      <c r="U8" s="4">
        <v>1364</v>
      </c>
      <c r="V8" s="4">
        <v>0</v>
      </c>
      <c r="W8" s="4">
        <v>0</v>
      </c>
      <c r="X8" s="4">
        <v>2259715</v>
      </c>
    </row>
    <row r="9" s="4" customFormat="1" spans="1:25">
      <c r="A9" s="4">
        <v>16330245644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44463</v>
      </c>
      <c r="G9" s="5">
        <v>44465</v>
      </c>
      <c r="H9" s="4">
        <v>1</v>
      </c>
      <c r="I9" s="4">
        <v>2</v>
      </c>
      <c r="J9" s="4">
        <v>2</v>
      </c>
      <c r="K9" s="4" t="s">
        <v>29</v>
      </c>
      <c r="L9" s="4">
        <v>2144</v>
      </c>
      <c r="M9" s="4">
        <v>2144</v>
      </c>
      <c r="N9" s="4" t="s">
        <v>56</v>
      </c>
      <c r="O9" s="4" t="s">
        <v>31</v>
      </c>
      <c r="P9" s="4" t="s">
        <v>32</v>
      </c>
      <c r="Q9" s="4">
        <v>0</v>
      </c>
      <c r="R9" s="8">
        <v>44459</v>
      </c>
      <c r="S9" s="5">
        <v>44468</v>
      </c>
      <c r="T9" s="4" t="s">
        <v>33</v>
      </c>
      <c r="U9" s="4">
        <v>2144</v>
      </c>
      <c r="V9" s="4">
        <v>0</v>
      </c>
      <c r="W9" s="4">
        <v>0</v>
      </c>
      <c r="Y9" s="4">
        <v>89361336</v>
      </c>
    </row>
    <row r="10" s="4" customFormat="1" spans="1:25">
      <c r="A10" s="4">
        <v>16330851449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44463</v>
      </c>
      <c r="G10" s="5">
        <v>44465</v>
      </c>
      <c r="H10" s="4">
        <v>1</v>
      </c>
      <c r="I10" s="4">
        <v>2</v>
      </c>
      <c r="J10" s="4">
        <v>2</v>
      </c>
      <c r="K10" s="4" t="s">
        <v>29</v>
      </c>
      <c r="L10" s="4">
        <v>3766</v>
      </c>
      <c r="M10" s="4">
        <v>3766</v>
      </c>
      <c r="N10" s="4" t="s">
        <v>59</v>
      </c>
      <c r="O10" s="4" t="s">
        <v>31</v>
      </c>
      <c r="P10" s="4" t="s">
        <v>32</v>
      </c>
      <c r="Q10" s="4">
        <v>0</v>
      </c>
      <c r="R10" s="8">
        <v>44460</v>
      </c>
      <c r="S10" s="5">
        <v>44468</v>
      </c>
      <c r="T10" s="4" t="s">
        <v>33</v>
      </c>
      <c r="U10" s="4">
        <v>3766</v>
      </c>
      <c r="V10" s="4">
        <v>0</v>
      </c>
      <c r="W10" s="4">
        <v>0</v>
      </c>
      <c r="X10" s="4">
        <v>2260226</v>
      </c>
      <c r="Y10" s="4">
        <v>3196051907</v>
      </c>
    </row>
    <row r="11" s="4" customFormat="1" spans="1:25">
      <c r="A11" s="4">
        <v>16330245644</v>
      </c>
      <c r="B11" s="4" t="s">
        <v>25</v>
      </c>
      <c r="C11" s="4" t="s">
        <v>44</v>
      </c>
      <c r="D11" s="4" t="s">
        <v>54</v>
      </c>
      <c r="E11" s="4" t="s">
        <v>55</v>
      </c>
      <c r="F11" s="5">
        <v>44463</v>
      </c>
      <c r="G11" s="5">
        <v>44465</v>
      </c>
      <c r="H11" s="4">
        <v>1</v>
      </c>
      <c r="I11" s="4">
        <v>2</v>
      </c>
      <c r="J11" s="4">
        <v>2</v>
      </c>
      <c r="K11" s="4" t="s">
        <v>29</v>
      </c>
      <c r="L11" s="4">
        <v>-2144</v>
      </c>
      <c r="M11" s="4">
        <v>-2144</v>
      </c>
      <c r="N11" s="4" t="s">
        <v>56</v>
      </c>
      <c r="O11" s="4" t="s">
        <v>31</v>
      </c>
      <c r="P11" s="4" t="s">
        <v>32</v>
      </c>
      <c r="Q11" s="4">
        <v>0</v>
      </c>
      <c r="R11" s="8">
        <v>44459</v>
      </c>
      <c r="S11" s="5">
        <v>44468</v>
      </c>
      <c r="T11" s="4" t="s">
        <v>33</v>
      </c>
      <c r="U11" s="4">
        <v>-2144</v>
      </c>
      <c r="V11" s="4">
        <v>0</v>
      </c>
      <c r="W11" s="4">
        <v>0</v>
      </c>
      <c r="Y11" s="4">
        <v>89361336</v>
      </c>
    </row>
    <row r="12" s="4" customFormat="1" spans="1:25">
      <c r="A12" s="4">
        <v>16336686359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44462</v>
      </c>
      <c r="G12" s="5">
        <v>44465</v>
      </c>
      <c r="H12" s="4">
        <v>1</v>
      </c>
      <c r="I12" s="4">
        <v>3</v>
      </c>
      <c r="J12" s="4">
        <v>3</v>
      </c>
      <c r="K12" s="4" t="s">
        <v>29</v>
      </c>
      <c r="L12" s="4">
        <v>3619</v>
      </c>
      <c r="M12" s="4">
        <v>3619</v>
      </c>
      <c r="N12" s="4" t="s">
        <v>62</v>
      </c>
      <c r="O12" s="4" t="s">
        <v>31</v>
      </c>
      <c r="P12" s="4" t="s">
        <v>32</v>
      </c>
      <c r="Q12" s="4">
        <v>0</v>
      </c>
      <c r="R12" s="8">
        <v>44461</v>
      </c>
      <c r="S12" s="5">
        <v>44468</v>
      </c>
      <c r="T12" s="4" t="s">
        <v>33</v>
      </c>
      <c r="U12" s="4">
        <v>3619</v>
      </c>
      <c r="V12" s="4">
        <v>0</v>
      </c>
      <c r="W12" s="4">
        <v>0</v>
      </c>
      <c r="X12" s="4">
        <v>2260922</v>
      </c>
      <c r="Y12" s="4">
        <v>90979784</v>
      </c>
    </row>
    <row r="13" s="4" customFormat="1" spans="1:25">
      <c r="A13" s="4">
        <v>16343531523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44462</v>
      </c>
      <c r="G13" s="5">
        <v>44465</v>
      </c>
      <c r="H13" s="4">
        <v>1</v>
      </c>
      <c r="I13" s="4">
        <v>3</v>
      </c>
      <c r="J13" s="4">
        <v>3</v>
      </c>
      <c r="K13" s="4" t="s">
        <v>29</v>
      </c>
      <c r="L13" s="4">
        <v>3204</v>
      </c>
      <c r="M13" s="4">
        <v>3204</v>
      </c>
      <c r="N13" s="4" t="s">
        <v>65</v>
      </c>
      <c r="O13" s="4" t="s">
        <v>31</v>
      </c>
      <c r="P13" s="4" t="s">
        <v>32</v>
      </c>
      <c r="Q13" s="4">
        <v>0</v>
      </c>
      <c r="R13" s="8">
        <v>44462</v>
      </c>
      <c r="S13" s="5">
        <v>44468</v>
      </c>
      <c r="T13" s="4" t="s">
        <v>33</v>
      </c>
      <c r="U13" s="4">
        <v>3204</v>
      </c>
      <c r="V13" s="4">
        <v>0</v>
      </c>
      <c r="W13" s="4">
        <v>0</v>
      </c>
      <c r="X13" s="4">
        <v>2261781</v>
      </c>
      <c r="Y13" s="4">
        <v>91936715</v>
      </c>
    </row>
    <row r="14" s="4" customFormat="1" spans="1:25">
      <c r="A14" s="4">
        <v>16352976333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44464</v>
      </c>
      <c r="G14" s="5">
        <v>44465</v>
      </c>
      <c r="H14" s="4">
        <v>1</v>
      </c>
      <c r="I14" s="4">
        <v>1</v>
      </c>
      <c r="J14" s="4">
        <v>1</v>
      </c>
      <c r="K14" s="4" t="s">
        <v>29</v>
      </c>
      <c r="L14" s="4">
        <v>712</v>
      </c>
      <c r="M14" s="4">
        <v>712</v>
      </c>
      <c r="N14" s="4" t="s">
        <v>68</v>
      </c>
      <c r="O14" s="4" t="s">
        <v>31</v>
      </c>
      <c r="P14" s="4" t="s">
        <v>32</v>
      </c>
      <c r="Q14" s="4">
        <v>0</v>
      </c>
      <c r="R14" s="8">
        <v>44462</v>
      </c>
      <c r="S14" s="5">
        <v>44468</v>
      </c>
      <c r="T14" s="4" t="s">
        <v>33</v>
      </c>
      <c r="U14" s="4">
        <v>712</v>
      </c>
      <c r="V14" s="4">
        <v>0</v>
      </c>
      <c r="W14" s="4">
        <v>0</v>
      </c>
      <c r="Y14" s="4">
        <v>92447093</v>
      </c>
    </row>
    <row r="15" s="4" customFormat="1" spans="1:25">
      <c r="A15" s="4">
        <v>16353621536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44463</v>
      </c>
      <c r="G15" s="5">
        <v>44465</v>
      </c>
      <c r="H15" s="4">
        <v>1</v>
      </c>
      <c r="I15" s="4">
        <v>2</v>
      </c>
      <c r="J15" s="4">
        <v>2</v>
      </c>
      <c r="K15" s="4" t="s">
        <v>29</v>
      </c>
      <c r="L15" s="4">
        <v>1912</v>
      </c>
      <c r="M15" s="4">
        <v>1912</v>
      </c>
      <c r="N15" s="4" t="s">
        <v>71</v>
      </c>
      <c r="O15" s="4" t="s">
        <v>31</v>
      </c>
      <c r="P15" s="4" t="s">
        <v>32</v>
      </c>
      <c r="Q15" s="4">
        <v>0</v>
      </c>
      <c r="R15" s="8">
        <v>44463</v>
      </c>
      <c r="S15" s="5">
        <v>44468</v>
      </c>
      <c r="T15" s="4" t="s">
        <v>33</v>
      </c>
      <c r="U15" s="4">
        <v>1912</v>
      </c>
      <c r="V15" s="4">
        <v>0</v>
      </c>
      <c r="W15" s="4">
        <v>0</v>
      </c>
      <c r="Y15" s="4">
        <v>92621804</v>
      </c>
    </row>
    <row r="16" s="4" customFormat="1" spans="1:25">
      <c r="A16" s="4">
        <v>16354475161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44464</v>
      </c>
      <c r="G16" s="5">
        <v>44465</v>
      </c>
      <c r="H16" s="4">
        <v>2</v>
      </c>
      <c r="I16" s="4">
        <v>1</v>
      </c>
      <c r="J16" s="4">
        <v>2</v>
      </c>
      <c r="K16" s="4" t="s">
        <v>29</v>
      </c>
      <c r="L16" s="4">
        <v>1930</v>
      </c>
      <c r="M16" s="4">
        <v>1930</v>
      </c>
      <c r="N16" s="4" t="s">
        <v>74</v>
      </c>
      <c r="O16" s="4" t="s">
        <v>31</v>
      </c>
      <c r="P16" s="4" t="s">
        <v>32</v>
      </c>
      <c r="Q16" s="4">
        <v>0</v>
      </c>
      <c r="R16" s="8">
        <v>44463</v>
      </c>
      <c r="S16" s="5">
        <v>44468</v>
      </c>
      <c r="T16" s="4" t="s">
        <v>33</v>
      </c>
      <c r="U16" s="4">
        <v>1930</v>
      </c>
      <c r="V16" s="4">
        <v>0</v>
      </c>
      <c r="W16" s="4">
        <v>0</v>
      </c>
      <c r="X16" s="4">
        <v>2262957</v>
      </c>
      <c r="Y16" s="4" t="s">
        <v>75</v>
      </c>
    </row>
    <row r="17" s="4" customFormat="1" spans="1:25">
      <c r="A17" s="4">
        <v>16360400672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44464</v>
      </c>
      <c r="G17" s="5">
        <v>44465</v>
      </c>
      <c r="H17" s="4">
        <v>1</v>
      </c>
      <c r="I17" s="4">
        <v>1</v>
      </c>
      <c r="J17" s="4">
        <v>1</v>
      </c>
      <c r="K17" s="4" t="s">
        <v>29</v>
      </c>
      <c r="L17" s="4">
        <v>708</v>
      </c>
      <c r="M17" s="4">
        <v>708</v>
      </c>
      <c r="N17" s="4" t="s">
        <v>78</v>
      </c>
      <c r="O17" s="4" t="s">
        <v>31</v>
      </c>
      <c r="P17" s="4" t="s">
        <v>32</v>
      </c>
      <c r="Q17" s="4">
        <v>0</v>
      </c>
      <c r="R17" s="8">
        <v>44463</v>
      </c>
      <c r="S17" s="5">
        <v>44468</v>
      </c>
      <c r="T17" s="4" t="s">
        <v>33</v>
      </c>
      <c r="U17" s="4">
        <v>708</v>
      </c>
      <c r="V17" s="4">
        <v>0</v>
      </c>
      <c r="W17" s="4">
        <v>0</v>
      </c>
      <c r="Y17" s="4">
        <v>21246645</v>
      </c>
    </row>
    <row r="18" s="4" customFormat="1" spans="1:24">
      <c r="A18" s="4">
        <v>16361043211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44464</v>
      </c>
      <c r="G18" s="5">
        <v>44465</v>
      </c>
      <c r="H18" s="4">
        <v>1</v>
      </c>
      <c r="I18" s="4">
        <v>1</v>
      </c>
      <c r="J18" s="4">
        <v>1</v>
      </c>
      <c r="K18" s="4" t="s">
        <v>29</v>
      </c>
      <c r="L18" s="4">
        <v>2599</v>
      </c>
      <c r="M18" s="4">
        <v>2599</v>
      </c>
      <c r="N18" s="4" t="s">
        <v>81</v>
      </c>
      <c r="O18" s="4" t="s">
        <v>31</v>
      </c>
      <c r="P18" s="4" t="s">
        <v>32</v>
      </c>
      <c r="Q18" s="4">
        <v>0</v>
      </c>
      <c r="R18" s="8">
        <v>44463</v>
      </c>
      <c r="S18" s="5">
        <v>44468</v>
      </c>
      <c r="T18" s="4" t="s">
        <v>33</v>
      </c>
      <c r="U18" s="4">
        <v>2599</v>
      </c>
      <c r="V18" s="4">
        <v>0</v>
      </c>
      <c r="W18" s="4">
        <v>0</v>
      </c>
      <c r="X18" s="4">
        <v>2263797</v>
      </c>
    </row>
    <row r="19" s="4" customFormat="1" spans="1:25">
      <c r="A19" s="4">
        <v>16363901616</v>
      </c>
      <c r="B19" s="4" t="s">
        <v>25</v>
      </c>
      <c r="C19" s="4" t="s">
        <v>26</v>
      </c>
      <c r="D19" s="4" t="s">
        <v>82</v>
      </c>
      <c r="E19" s="4" t="s">
        <v>83</v>
      </c>
      <c r="F19" s="5">
        <v>44464</v>
      </c>
      <c r="G19" s="5">
        <v>44465</v>
      </c>
      <c r="H19" s="4">
        <v>1</v>
      </c>
      <c r="I19" s="4">
        <v>1</v>
      </c>
      <c r="J19" s="4">
        <v>1</v>
      </c>
      <c r="K19" s="4" t="s">
        <v>29</v>
      </c>
      <c r="L19" s="4">
        <v>1541</v>
      </c>
      <c r="M19" s="4">
        <v>1541</v>
      </c>
      <c r="N19" s="4" t="s">
        <v>84</v>
      </c>
      <c r="O19" s="4" t="s">
        <v>31</v>
      </c>
      <c r="P19" s="4" t="s">
        <v>32</v>
      </c>
      <c r="Q19" s="4">
        <v>0</v>
      </c>
      <c r="R19" s="8">
        <v>44464</v>
      </c>
      <c r="S19" s="5">
        <v>44468</v>
      </c>
      <c r="T19" s="4" t="s">
        <v>33</v>
      </c>
      <c r="U19" s="4">
        <v>1541</v>
      </c>
      <c r="V19" s="4">
        <v>0</v>
      </c>
      <c r="W19" s="4">
        <v>0</v>
      </c>
      <c r="X19" s="4">
        <v>2263975</v>
      </c>
      <c r="Y19" s="4" t="s">
        <v>85</v>
      </c>
    </row>
    <row r="20" s="4" customFormat="1" spans="1:25">
      <c r="A20" s="4">
        <v>16363929786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44464</v>
      </c>
      <c r="G20" s="5">
        <v>44465</v>
      </c>
      <c r="H20" s="4">
        <v>1</v>
      </c>
      <c r="I20" s="4">
        <v>1</v>
      </c>
      <c r="J20" s="4">
        <v>1</v>
      </c>
      <c r="K20" s="4" t="s">
        <v>29</v>
      </c>
      <c r="L20" s="4">
        <v>520</v>
      </c>
      <c r="M20" s="4">
        <v>520</v>
      </c>
      <c r="N20" s="4" t="s">
        <v>88</v>
      </c>
      <c r="O20" s="4" t="s">
        <v>31</v>
      </c>
      <c r="P20" s="4" t="s">
        <v>32</v>
      </c>
      <c r="Q20" s="4">
        <v>0</v>
      </c>
      <c r="R20" s="8">
        <v>44464</v>
      </c>
      <c r="S20" s="5">
        <v>44468</v>
      </c>
      <c r="T20" s="4" t="s">
        <v>33</v>
      </c>
      <c r="U20" s="4">
        <v>520</v>
      </c>
      <c r="V20" s="4">
        <v>0</v>
      </c>
      <c r="W20" s="4">
        <v>0</v>
      </c>
      <c r="X20" s="4">
        <v>2263987</v>
      </c>
      <c r="Y20" s="4">
        <v>93839118</v>
      </c>
    </row>
    <row r="21" s="4" customFormat="1" spans="1:25">
      <c r="A21" s="4">
        <v>16369451073</v>
      </c>
      <c r="B21" s="4" t="s">
        <v>25</v>
      </c>
      <c r="C21" s="4" t="s">
        <v>26</v>
      </c>
      <c r="D21" s="4" t="s">
        <v>89</v>
      </c>
      <c r="E21" s="4" t="s">
        <v>90</v>
      </c>
      <c r="F21" s="5">
        <v>44464</v>
      </c>
      <c r="G21" s="5">
        <v>44465</v>
      </c>
      <c r="H21" s="4">
        <v>1</v>
      </c>
      <c r="I21" s="4">
        <v>1</v>
      </c>
      <c r="J21" s="4">
        <v>1</v>
      </c>
      <c r="K21" s="4" t="s">
        <v>29</v>
      </c>
      <c r="L21" s="4">
        <v>1221</v>
      </c>
      <c r="M21" s="4">
        <v>1221</v>
      </c>
      <c r="N21" s="4" t="s">
        <v>91</v>
      </c>
      <c r="O21" s="4" t="s">
        <v>31</v>
      </c>
      <c r="P21" s="4" t="s">
        <v>32</v>
      </c>
      <c r="Q21" s="4">
        <v>0</v>
      </c>
      <c r="R21" s="8">
        <v>44464</v>
      </c>
      <c r="S21" s="5">
        <v>44468</v>
      </c>
      <c r="T21" s="4" t="s">
        <v>33</v>
      </c>
      <c r="U21" s="4">
        <v>1221</v>
      </c>
      <c r="V21" s="4">
        <v>0</v>
      </c>
      <c r="W21" s="4">
        <v>0</v>
      </c>
      <c r="X21" s="4">
        <v>2264618</v>
      </c>
      <c r="Y21" s="4">
        <v>94152641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9"/>
  <sheetViews>
    <sheetView tabSelected="1" workbookViewId="0">
      <selection activeCell="E34" sqref="E34"/>
    </sheetView>
  </sheetViews>
  <sheetFormatPr defaultColWidth="9" defaultRowHeight="13.5"/>
  <cols>
    <col min="1" max="1" width="12.375" style="4" customWidth="1"/>
    <col min="2" max="3" width="10.375" style="4"/>
    <col min="4" max="4" width="9.375" style="4"/>
    <col min="5" max="9" width="9" style="4"/>
    <col min="10" max="10" width="12.625" style="4"/>
    <col min="11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92</v>
      </c>
    </row>
    <row r="2" s="4" customFormat="1" spans="1:9">
      <c r="A2" s="4">
        <v>16288118910</v>
      </c>
      <c r="B2" s="5">
        <v>44461</v>
      </c>
      <c r="C2" s="5">
        <v>44465</v>
      </c>
      <c r="D2" s="4">
        <v>3254</v>
      </c>
      <c r="E2" s="4" t="str">
        <f>VLOOKUP(A2,HOP!A:L,12,0)</f>
        <v>3254.00</v>
      </c>
      <c r="F2" s="4" t="str">
        <f>VLOOKUP(A2,HOP!A:C,3,0)</f>
        <v>2254024</v>
      </c>
      <c r="G2" s="4">
        <f>D2-E2</f>
        <v>0</v>
      </c>
      <c r="H2" s="4" t="str">
        <f>$H$1&amp;F2</f>
        <v>，2254024</v>
      </c>
      <c r="I2" s="4" t="str">
        <f>VLOOKUP(A2,HOP!A:T,20,0)</f>
        <v>直连</v>
      </c>
    </row>
    <row r="3" s="4" customFormat="1" spans="1:9">
      <c r="A3" s="4">
        <v>16317192382</v>
      </c>
      <c r="B3" s="5">
        <v>44464</v>
      </c>
      <c r="C3" s="5">
        <v>44465</v>
      </c>
      <c r="D3" s="4">
        <v>392</v>
      </c>
      <c r="E3" s="4" t="str">
        <f>VLOOKUP(A3,HOP!A:L,12,0)</f>
        <v>392.00</v>
      </c>
      <c r="F3" s="4" t="str">
        <f>VLOOKUP(A3,HOP!A:C,3,0)</f>
        <v>2258624</v>
      </c>
      <c r="G3" s="4">
        <f t="shared" ref="G3:G20" si="0">D3-E3</f>
        <v>0</v>
      </c>
      <c r="H3" s="4" t="str">
        <f t="shared" ref="H3:H20" si="1">$H$1&amp;F3</f>
        <v>，2258624</v>
      </c>
      <c r="I3" s="4" t="str">
        <f>VLOOKUP(A3,HOP!A:T,20,0)</f>
        <v>直连</v>
      </c>
    </row>
    <row r="4" s="4" customFormat="1" spans="1:9">
      <c r="A4" s="4">
        <v>16317606027</v>
      </c>
      <c r="B4" s="5">
        <v>44462</v>
      </c>
      <c r="C4" s="5">
        <v>44465</v>
      </c>
      <c r="D4" s="4">
        <v>3999</v>
      </c>
      <c r="E4" s="4" t="str">
        <f>VLOOKUP(A4,HOP!A:L,12,0)</f>
        <v>3999.00</v>
      </c>
      <c r="F4" s="4" t="str">
        <f>VLOOKUP(A4,HOP!A:C,3,0)</f>
        <v>2258692</v>
      </c>
      <c r="G4" s="4">
        <f t="shared" si="0"/>
        <v>0</v>
      </c>
      <c r="H4" s="4" t="str">
        <f t="shared" si="1"/>
        <v>，2258692</v>
      </c>
      <c r="I4" s="4" t="str">
        <f>VLOOKUP(A4,HOP!A:T,20,0)</f>
        <v>直连</v>
      </c>
    </row>
    <row r="5" s="4" customFormat="1" spans="1:14">
      <c r="A5" s="6">
        <v>16258628541</v>
      </c>
      <c r="B5" s="7">
        <v>44463</v>
      </c>
      <c r="C5" s="7">
        <v>44465</v>
      </c>
      <c r="D5" s="6">
        <v>-1393.83</v>
      </c>
      <c r="E5" s="6" t="e">
        <f>VLOOKUP(A5,HOP!A:L,12,0)</f>
        <v>#N/A</v>
      </c>
      <c r="F5" s="6">
        <v>2250097</v>
      </c>
      <c r="G5" s="6" t="e">
        <f t="shared" si="0"/>
        <v>#N/A</v>
      </c>
      <c r="H5" s="6" t="str">
        <f t="shared" si="1"/>
        <v>，2250097</v>
      </c>
      <c r="I5" s="6" t="e">
        <f>VLOOKUP(A5,HOP!A:T,20,0)</f>
        <v>#N/A</v>
      </c>
      <c r="J5" s="6" t="s">
        <v>93</v>
      </c>
      <c r="K5" s="6"/>
      <c r="L5" s="6"/>
      <c r="N5" s="4" t="s">
        <v>94</v>
      </c>
    </row>
    <row r="6" s="4" customFormat="1" spans="1:10">
      <c r="A6" s="4">
        <v>16199657801</v>
      </c>
      <c r="B6" s="5">
        <v>44459</v>
      </c>
      <c r="C6" s="5">
        <v>44465</v>
      </c>
      <c r="D6" s="4">
        <v>-3324</v>
      </c>
      <c r="E6" s="4" t="e">
        <f>VLOOKUP(A6,HOP!A:L,12,0)</f>
        <v>#N/A</v>
      </c>
      <c r="F6" s="4">
        <v>2242060</v>
      </c>
      <c r="G6" s="4" t="e">
        <f t="shared" si="0"/>
        <v>#N/A</v>
      </c>
      <c r="H6" s="4" t="str">
        <f t="shared" si="1"/>
        <v>，2242060</v>
      </c>
      <c r="I6" s="4" t="e">
        <f>VLOOKUP(A6,HOP!A:T,20,0)</f>
        <v>#N/A</v>
      </c>
      <c r="J6" s="4" t="s">
        <v>95</v>
      </c>
    </row>
    <row r="7" s="4" customFormat="1" spans="1:9">
      <c r="A7" s="4">
        <v>16324944200</v>
      </c>
      <c r="B7" s="5">
        <v>44462</v>
      </c>
      <c r="C7" s="5">
        <v>44465</v>
      </c>
      <c r="D7" s="4">
        <v>3355</v>
      </c>
      <c r="E7" s="4" t="str">
        <f>VLOOKUP(A7,HOP!A:L,12,0)</f>
        <v>3355.00</v>
      </c>
      <c r="F7" s="4" t="str">
        <f>VLOOKUP(A7,HOP!A:C,3,0)</f>
        <v>2259515</v>
      </c>
      <c r="G7" s="4">
        <f t="shared" si="0"/>
        <v>0</v>
      </c>
      <c r="H7" s="4" t="str">
        <f t="shared" si="1"/>
        <v>，2259515</v>
      </c>
      <c r="I7" s="4" t="str">
        <f>VLOOKUP(A7,HOP!A:T,20,0)</f>
        <v>直连</v>
      </c>
    </row>
    <row r="8" s="4" customFormat="1" spans="1:9">
      <c r="A8" s="4">
        <v>16326337052</v>
      </c>
      <c r="B8" s="5">
        <v>44463</v>
      </c>
      <c r="C8" s="5">
        <v>44465</v>
      </c>
      <c r="D8" s="4">
        <v>1364</v>
      </c>
      <c r="E8" s="4" t="str">
        <f>VLOOKUP(A8,HOP!A:L,12,0)</f>
        <v>1364.00</v>
      </c>
      <c r="F8" s="4" t="str">
        <f>VLOOKUP(A8,HOP!A:C,3,0)</f>
        <v>2259715</v>
      </c>
      <c r="G8" s="4">
        <f t="shared" si="0"/>
        <v>0</v>
      </c>
      <c r="H8" s="4" t="str">
        <f t="shared" si="1"/>
        <v>，2259715</v>
      </c>
      <c r="I8" s="4" t="str">
        <f>VLOOKUP(A8,HOP!A:T,20,0)</f>
        <v>直连</v>
      </c>
    </row>
    <row r="9" s="4" customFormat="1" hidden="1" spans="1:9">
      <c r="A9" s="4">
        <v>16330245644</v>
      </c>
      <c r="B9" s="5">
        <v>44463</v>
      </c>
      <c r="C9" s="5">
        <v>44465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16330851449</v>
      </c>
      <c r="B10" s="5">
        <v>44463</v>
      </c>
      <c r="C10" s="5">
        <v>44465</v>
      </c>
      <c r="D10" s="4">
        <v>3766</v>
      </c>
      <c r="E10" s="4" t="str">
        <f>VLOOKUP(A10,HOP!A:L,12,0)</f>
        <v>3766.00</v>
      </c>
      <c r="F10" s="4" t="str">
        <f>VLOOKUP(A10,HOP!A:C,3,0)</f>
        <v>2260226</v>
      </c>
      <c r="G10" s="4">
        <f t="shared" si="0"/>
        <v>0</v>
      </c>
      <c r="H10" s="4" t="str">
        <f t="shared" si="1"/>
        <v>，2260226</v>
      </c>
      <c r="I10" s="4" t="str">
        <f>VLOOKUP(A10,HOP!A:T,20,0)</f>
        <v>直连</v>
      </c>
    </row>
    <row r="11" s="4" customFormat="1" spans="1:9">
      <c r="A11" s="4">
        <v>16336686359</v>
      </c>
      <c r="B11" s="5">
        <v>44462</v>
      </c>
      <c r="C11" s="5">
        <v>44465</v>
      </c>
      <c r="D11" s="4">
        <v>3619</v>
      </c>
      <c r="E11" s="4" t="str">
        <f>VLOOKUP(A11,HOP!A:L,12,0)</f>
        <v>3619.00</v>
      </c>
      <c r="F11" s="4" t="str">
        <f>VLOOKUP(A11,HOP!A:C,3,0)</f>
        <v>2260922</v>
      </c>
      <c r="G11" s="4">
        <f t="shared" si="0"/>
        <v>0</v>
      </c>
      <c r="H11" s="4" t="str">
        <f t="shared" si="1"/>
        <v>，2260922</v>
      </c>
      <c r="I11" s="4" t="str">
        <f>VLOOKUP(A11,HOP!A:T,20,0)</f>
        <v>直连</v>
      </c>
    </row>
    <row r="12" s="4" customFormat="1" spans="1:9">
      <c r="A12" s="4">
        <v>16343531523</v>
      </c>
      <c r="B12" s="5">
        <v>44462</v>
      </c>
      <c r="C12" s="5">
        <v>44465</v>
      </c>
      <c r="D12" s="4">
        <v>3204</v>
      </c>
      <c r="E12" s="4" t="str">
        <f>VLOOKUP(A12,HOP!A:L,12,0)</f>
        <v>3204.00</v>
      </c>
      <c r="F12" s="4" t="str">
        <f>VLOOKUP(A12,HOP!A:C,3,0)</f>
        <v>2261781</v>
      </c>
      <c r="G12" s="4">
        <f t="shared" si="0"/>
        <v>0</v>
      </c>
      <c r="H12" s="4" t="str">
        <f t="shared" si="1"/>
        <v>，2261781</v>
      </c>
      <c r="I12" s="4" t="str">
        <f>VLOOKUP(A12,HOP!A:T,20,0)</f>
        <v>直连</v>
      </c>
    </row>
    <row r="13" s="4" customFormat="1" spans="1:9">
      <c r="A13" s="4">
        <v>16352976333</v>
      </c>
      <c r="B13" s="5">
        <v>44464</v>
      </c>
      <c r="C13" s="5">
        <v>44465</v>
      </c>
      <c r="D13" s="4">
        <v>712</v>
      </c>
      <c r="E13" s="4" t="str">
        <f>VLOOKUP(A13,HOP!A:L,12,0)</f>
        <v>712.00</v>
      </c>
      <c r="F13" s="4" t="str">
        <f>VLOOKUP(A13,HOP!A:C,3,0)</f>
        <v>2262613</v>
      </c>
      <c r="G13" s="4">
        <f t="shared" si="0"/>
        <v>0</v>
      </c>
      <c r="H13" s="4" t="str">
        <f t="shared" si="1"/>
        <v>，2262613</v>
      </c>
      <c r="I13" s="4" t="str">
        <f>VLOOKUP(A13,HOP!A:T,20,0)</f>
        <v>直连</v>
      </c>
    </row>
    <row r="14" s="4" customFormat="1" spans="1:10">
      <c r="A14" s="4">
        <v>16353621536</v>
      </c>
      <c r="B14" s="5">
        <v>44463</v>
      </c>
      <c r="C14" s="5">
        <v>44465</v>
      </c>
      <c r="D14" s="4">
        <v>1912</v>
      </c>
      <c r="E14" s="4">
        <v>907</v>
      </c>
      <c r="F14" s="4" t="str">
        <f>VLOOKUP(A14,HOP!A:C,3,0)</f>
        <v>2262743</v>
      </c>
      <c r="G14" s="4">
        <f t="shared" si="0"/>
        <v>1005</v>
      </c>
      <c r="H14" s="4" t="str">
        <f t="shared" si="1"/>
        <v>，2262743</v>
      </c>
      <c r="I14" s="4" t="str">
        <f>VLOOKUP(A14,HOP!A:T,20,0)</f>
        <v>直连</v>
      </c>
      <c r="J14" s="4" t="s">
        <v>96</v>
      </c>
    </row>
    <row r="15" s="4" customFormat="1" spans="1:9">
      <c r="A15" s="4">
        <v>16354475161</v>
      </c>
      <c r="B15" s="5">
        <v>44464</v>
      </c>
      <c r="C15" s="5">
        <v>44465</v>
      </c>
      <c r="D15" s="4">
        <v>1930</v>
      </c>
      <c r="E15" s="4" t="str">
        <f>VLOOKUP(A15,HOP!A:L,12,0)</f>
        <v>1930.00</v>
      </c>
      <c r="F15" s="4" t="str">
        <f>VLOOKUP(A15,HOP!A:C,3,0)</f>
        <v>2262957</v>
      </c>
      <c r="G15" s="4">
        <f t="shared" si="0"/>
        <v>0</v>
      </c>
      <c r="H15" s="4" t="str">
        <f t="shared" si="1"/>
        <v>，2262957</v>
      </c>
      <c r="I15" s="4" t="str">
        <f>VLOOKUP(A15,HOP!A:T,20,0)</f>
        <v>直连</v>
      </c>
    </row>
    <row r="16" s="4" customFormat="1" spans="1:9">
      <c r="A16" s="4">
        <v>16360400672</v>
      </c>
      <c r="B16" s="5">
        <v>44464</v>
      </c>
      <c r="C16" s="5">
        <v>44465</v>
      </c>
      <c r="D16" s="4">
        <v>708</v>
      </c>
      <c r="E16" s="4" t="str">
        <f>VLOOKUP(A16,HOP!A:L,12,0)</f>
        <v>708.00</v>
      </c>
      <c r="F16" s="4" t="str">
        <f>VLOOKUP(A16,HOP!A:C,3,0)</f>
        <v>2263666</v>
      </c>
      <c r="G16" s="4">
        <f t="shared" si="0"/>
        <v>0</v>
      </c>
      <c r="H16" s="4" t="str">
        <f t="shared" si="1"/>
        <v>，2263666</v>
      </c>
      <c r="I16" s="4" t="str">
        <f>VLOOKUP(A16,HOP!A:T,20,0)</f>
        <v>直连</v>
      </c>
    </row>
    <row r="17" s="4" customFormat="1" spans="1:9">
      <c r="A17" s="4">
        <v>16361043211</v>
      </c>
      <c r="B17" s="5">
        <v>44464</v>
      </c>
      <c r="C17" s="5">
        <v>44465</v>
      </c>
      <c r="D17" s="4">
        <v>2599</v>
      </c>
      <c r="E17" s="4" t="str">
        <f>VLOOKUP(A17,HOP!A:L,12,0)</f>
        <v>2599.00</v>
      </c>
      <c r="F17" s="4" t="str">
        <f>VLOOKUP(A17,HOP!A:C,3,0)</f>
        <v>2263797</v>
      </c>
      <c r="G17" s="4">
        <f t="shared" si="0"/>
        <v>0</v>
      </c>
      <c r="H17" s="4" t="str">
        <f t="shared" si="1"/>
        <v>，2263797</v>
      </c>
      <c r="I17" s="4" t="str">
        <f>VLOOKUP(A17,HOP!A:T,20,0)</f>
        <v>直连</v>
      </c>
    </row>
    <row r="18" s="4" customFormat="1" spans="1:9">
      <c r="A18" s="4">
        <v>16363901616</v>
      </c>
      <c r="B18" s="5">
        <v>44464</v>
      </c>
      <c r="C18" s="5">
        <v>44465</v>
      </c>
      <c r="D18" s="4">
        <v>1541</v>
      </c>
      <c r="E18" s="4" t="str">
        <f>VLOOKUP(A18,HOP!A:L,12,0)</f>
        <v>1541.00</v>
      </c>
      <c r="F18" s="4" t="str">
        <f>VLOOKUP(A18,HOP!A:C,3,0)</f>
        <v>2263975</v>
      </c>
      <c r="G18" s="4">
        <f t="shared" si="0"/>
        <v>0</v>
      </c>
      <c r="H18" s="4" t="str">
        <f t="shared" si="1"/>
        <v>，2263975</v>
      </c>
      <c r="I18" s="4" t="str">
        <f>VLOOKUP(A18,HOP!A:T,20,0)</f>
        <v>直连</v>
      </c>
    </row>
    <row r="19" s="4" customFormat="1" spans="1:9">
      <c r="A19" s="4">
        <v>16363929786</v>
      </c>
      <c r="B19" s="5">
        <v>44464</v>
      </c>
      <c r="C19" s="5">
        <v>44465</v>
      </c>
      <c r="D19" s="4">
        <v>520</v>
      </c>
      <c r="E19" s="4" t="str">
        <f>VLOOKUP(A19,HOP!A:L,12,0)</f>
        <v>520.00</v>
      </c>
      <c r="F19" s="4" t="str">
        <f>VLOOKUP(A19,HOP!A:C,3,0)</f>
        <v>2263987</v>
      </c>
      <c r="G19" s="4">
        <f t="shared" si="0"/>
        <v>0</v>
      </c>
      <c r="H19" s="4" t="str">
        <f t="shared" si="1"/>
        <v>，2263987</v>
      </c>
      <c r="I19" s="4" t="str">
        <f>VLOOKUP(A19,HOP!A:T,20,0)</f>
        <v>直连</v>
      </c>
    </row>
    <row r="20" s="4" customFormat="1" spans="1:9">
      <c r="A20" s="4">
        <v>16369451073</v>
      </c>
      <c r="B20" s="5">
        <v>44464</v>
      </c>
      <c r="C20" s="5">
        <v>44465</v>
      </c>
      <c r="D20" s="4">
        <v>1221</v>
      </c>
      <c r="E20" s="4" t="str">
        <f>VLOOKUP(A20,HOP!A:L,12,0)</f>
        <v>1221.00</v>
      </c>
      <c r="F20" s="4" t="str">
        <f>VLOOKUP(A20,HOP!A:C,3,0)</f>
        <v>2264618</v>
      </c>
      <c r="G20" s="4">
        <f t="shared" si="0"/>
        <v>0</v>
      </c>
      <c r="H20" s="4" t="str">
        <f t="shared" si="1"/>
        <v>，2264618</v>
      </c>
      <c r="I20" s="4" t="str">
        <f>VLOOKUP(A20,HOP!A:T,20,0)</f>
        <v>直连</v>
      </c>
    </row>
    <row r="22" spans="4:4">
      <c r="D22" s="4">
        <f>SUM(D2:D21)</f>
        <v>29378.17</v>
      </c>
    </row>
    <row r="23" spans="4:4">
      <c r="D23" s="4" t="s">
        <v>97</v>
      </c>
    </row>
    <row r="26" spans="1:3">
      <c r="A26" s="4" t="s">
        <v>98</v>
      </c>
      <c r="C26" s="4">
        <v>32997.47</v>
      </c>
    </row>
    <row r="27" spans="1:3">
      <c r="A27" s="4" t="s">
        <v>99</v>
      </c>
      <c r="C27" s="4">
        <v>1004.99</v>
      </c>
    </row>
    <row r="28" spans="1:3">
      <c r="A28" s="4" t="s">
        <v>100</v>
      </c>
      <c r="C28" s="4">
        <v>-4624.29</v>
      </c>
    </row>
    <row r="29" spans="1:3">
      <c r="A29" s="4" t="s">
        <v>101</v>
      </c>
      <c r="C29" s="4">
        <f>SUBTOTAL(9,C26:C28)</f>
        <v>29378.17</v>
      </c>
    </row>
  </sheetData>
  <autoFilter ref="A1:XFD26">
    <filterColumn colId="3">
      <filters blank="1">
        <filter val="392"/>
        <filter val="712"/>
        <filter val="1912"/>
        <filter val="3254"/>
        <filter val="29378.17 HKD"/>
        <filter val="3355"/>
        <filter val="2599"/>
        <filter val="3619"/>
        <filter val="3999"/>
        <filter val="520"/>
        <filter val="1221"/>
        <filter val="1364"/>
        <filter val="-3324"/>
        <filter val="3766"/>
        <filter val="29378.17"/>
        <filter val="1930"/>
        <filter val="1541"/>
        <filter val="-1393.83"/>
        <filter val="3204"/>
        <filter val="708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F30" sqref="F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</row>
    <row r="2" s="1" customFormat="1" spans="1:20">
      <c r="A2" s="3">
        <v>16288118910</v>
      </c>
      <c r="B2" s="1" t="s">
        <v>119</v>
      </c>
      <c r="C2" s="1" t="s">
        <v>120</v>
      </c>
      <c r="D2" s="1" t="s">
        <v>121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126</v>
      </c>
      <c r="J2" s="1" t="s">
        <v>29</v>
      </c>
      <c r="K2" s="1" t="s">
        <v>127</v>
      </c>
      <c r="L2" s="1" t="s">
        <v>127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</row>
    <row r="3" s="1" customFormat="1" spans="1:20">
      <c r="A3" s="3">
        <v>16317192382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  <c r="G3" s="1" t="s">
        <v>124</v>
      </c>
      <c r="H3" s="1" t="s">
        <v>125</v>
      </c>
      <c r="I3" s="1" t="s">
        <v>140</v>
      </c>
      <c r="J3" s="1" t="s">
        <v>29</v>
      </c>
      <c r="K3" s="1" t="s">
        <v>141</v>
      </c>
      <c r="L3" s="1" t="s">
        <v>141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142</v>
      </c>
      <c r="R3" s="1" t="s">
        <v>132</v>
      </c>
      <c r="S3" s="1" t="s">
        <v>133</v>
      </c>
      <c r="T3" s="1" t="s">
        <v>134</v>
      </c>
    </row>
    <row r="4" s="1" customFormat="1" spans="1:20">
      <c r="A4" s="3">
        <v>16317606027</v>
      </c>
      <c r="B4" s="1" t="s">
        <v>135</v>
      </c>
      <c r="C4" s="1" t="s">
        <v>143</v>
      </c>
      <c r="D4" s="1" t="s">
        <v>144</v>
      </c>
      <c r="E4" s="1" t="s">
        <v>145</v>
      </c>
      <c r="F4" s="1" t="s">
        <v>146</v>
      </c>
      <c r="G4" s="1" t="s">
        <v>124</v>
      </c>
      <c r="H4" s="1" t="s">
        <v>125</v>
      </c>
      <c r="I4" s="1" t="s">
        <v>147</v>
      </c>
      <c r="J4" s="1" t="s">
        <v>29</v>
      </c>
      <c r="K4" s="1" t="s">
        <v>148</v>
      </c>
      <c r="L4" s="1" t="s">
        <v>148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149</v>
      </c>
      <c r="R4" s="1" t="s">
        <v>132</v>
      </c>
      <c r="S4" s="1" t="s">
        <v>133</v>
      </c>
      <c r="T4" s="1" t="s">
        <v>134</v>
      </c>
    </row>
    <row r="5" s="1" customFormat="1" spans="1:20">
      <c r="A5" s="3">
        <v>16324944200</v>
      </c>
      <c r="B5" s="1" t="s">
        <v>150</v>
      </c>
      <c r="C5" s="1" t="s">
        <v>151</v>
      </c>
      <c r="D5" s="1" t="s">
        <v>152</v>
      </c>
      <c r="E5" s="1" t="s">
        <v>153</v>
      </c>
      <c r="F5" s="1" t="s">
        <v>146</v>
      </c>
      <c r="G5" s="1" t="s">
        <v>124</v>
      </c>
      <c r="H5" s="1" t="s">
        <v>125</v>
      </c>
      <c r="I5" s="1" t="s">
        <v>154</v>
      </c>
      <c r="J5" s="1" t="s">
        <v>29</v>
      </c>
      <c r="K5" s="1" t="s">
        <v>155</v>
      </c>
      <c r="L5" s="1" t="s">
        <v>155</v>
      </c>
      <c r="M5" s="1" t="s">
        <v>128</v>
      </c>
      <c r="N5" s="1" t="s">
        <v>128</v>
      </c>
      <c r="O5" s="1" t="s">
        <v>129</v>
      </c>
      <c r="P5" s="1" t="s">
        <v>130</v>
      </c>
      <c r="Q5" s="1" t="s">
        <v>156</v>
      </c>
      <c r="R5" s="1" t="s">
        <v>132</v>
      </c>
      <c r="S5" s="1" t="s">
        <v>133</v>
      </c>
      <c r="T5" s="1" t="s">
        <v>134</v>
      </c>
    </row>
    <row r="6" s="1" customFormat="1" spans="1:20">
      <c r="A6" s="3">
        <v>16326337052</v>
      </c>
      <c r="B6" s="1" t="s">
        <v>150</v>
      </c>
      <c r="C6" s="1" t="s">
        <v>157</v>
      </c>
      <c r="D6" s="1" t="s">
        <v>158</v>
      </c>
      <c r="E6" s="1" t="s">
        <v>159</v>
      </c>
      <c r="F6" s="1" t="s">
        <v>160</v>
      </c>
      <c r="G6" s="1" t="s">
        <v>124</v>
      </c>
      <c r="H6" s="1" t="s">
        <v>125</v>
      </c>
      <c r="I6" s="1" t="s">
        <v>161</v>
      </c>
      <c r="J6" s="1" t="s">
        <v>29</v>
      </c>
      <c r="K6" s="1" t="s">
        <v>162</v>
      </c>
      <c r="L6" s="1" t="s">
        <v>162</v>
      </c>
      <c r="M6" s="1" t="s">
        <v>128</v>
      </c>
      <c r="N6" s="1" t="s">
        <v>128</v>
      </c>
      <c r="O6" s="1" t="s">
        <v>129</v>
      </c>
      <c r="P6" s="1" t="s">
        <v>130</v>
      </c>
      <c r="Q6" s="1" t="s">
        <v>163</v>
      </c>
      <c r="R6" s="1" t="s">
        <v>132</v>
      </c>
      <c r="S6" s="1" t="s">
        <v>133</v>
      </c>
      <c r="T6" s="1" t="s">
        <v>134</v>
      </c>
    </row>
    <row r="7" s="1" customFormat="1" spans="1:20">
      <c r="A7" s="3">
        <v>16330851449</v>
      </c>
      <c r="B7" s="1" t="s">
        <v>164</v>
      </c>
      <c r="C7" s="1" t="s">
        <v>165</v>
      </c>
      <c r="D7" s="1" t="s">
        <v>166</v>
      </c>
      <c r="E7" s="1" t="s">
        <v>167</v>
      </c>
      <c r="F7" s="1" t="s">
        <v>160</v>
      </c>
      <c r="G7" s="1" t="s">
        <v>124</v>
      </c>
      <c r="H7" s="1" t="s">
        <v>125</v>
      </c>
      <c r="I7" s="1" t="s">
        <v>168</v>
      </c>
      <c r="J7" s="1" t="s">
        <v>29</v>
      </c>
      <c r="K7" s="1" t="s">
        <v>169</v>
      </c>
      <c r="L7" s="1" t="s">
        <v>169</v>
      </c>
      <c r="M7" s="1" t="s">
        <v>128</v>
      </c>
      <c r="N7" s="1" t="s">
        <v>128</v>
      </c>
      <c r="O7" s="1" t="s">
        <v>129</v>
      </c>
      <c r="P7" s="1" t="s">
        <v>130</v>
      </c>
      <c r="Q7" s="1" t="s">
        <v>170</v>
      </c>
      <c r="R7" s="1" t="s">
        <v>132</v>
      </c>
      <c r="S7" s="1" t="s">
        <v>133</v>
      </c>
      <c r="T7" s="1" t="s">
        <v>134</v>
      </c>
    </row>
    <row r="8" s="1" customFormat="1" spans="1:20">
      <c r="A8" s="3">
        <v>16336686359</v>
      </c>
      <c r="B8" s="1" t="s">
        <v>123</v>
      </c>
      <c r="C8" s="1" t="s">
        <v>171</v>
      </c>
      <c r="D8" s="1" t="s">
        <v>172</v>
      </c>
      <c r="E8" s="1" t="s">
        <v>173</v>
      </c>
      <c r="F8" s="1" t="s">
        <v>146</v>
      </c>
      <c r="G8" s="1" t="s">
        <v>124</v>
      </c>
      <c r="H8" s="1" t="s">
        <v>125</v>
      </c>
      <c r="I8" s="1" t="s">
        <v>174</v>
      </c>
      <c r="J8" s="1" t="s">
        <v>29</v>
      </c>
      <c r="K8" s="1" t="s">
        <v>175</v>
      </c>
      <c r="L8" s="1" t="s">
        <v>175</v>
      </c>
      <c r="M8" s="1" t="s">
        <v>128</v>
      </c>
      <c r="N8" s="1" t="s">
        <v>128</v>
      </c>
      <c r="O8" s="1" t="s">
        <v>129</v>
      </c>
      <c r="P8" s="1" t="s">
        <v>130</v>
      </c>
      <c r="Q8" s="1" t="s">
        <v>176</v>
      </c>
      <c r="R8" s="1" t="s">
        <v>132</v>
      </c>
      <c r="S8" s="1" t="s">
        <v>133</v>
      </c>
      <c r="T8" s="1" t="s">
        <v>134</v>
      </c>
    </row>
    <row r="9" s="1" customFormat="1" spans="1:20">
      <c r="A9" s="3">
        <v>16343531523</v>
      </c>
      <c r="B9" s="1" t="s">
        <v>146</v>
      </c>
      <c r="C9" s="1" t="s">
        <v>177</v>
      </c>
      <c r="D9" s="1" t="s">
        <v>178</v>
      </c>
      <c r="E9" s="1" t="s">
        <v>179</v>
      </c>
      <c r="F9" s="1" t="s">
        <v>146</v>
      </c>
      <c r="G9" s="1" t="s">
        <v>124</v>
      </c>
      <c r="H9" s="1" t="s">
        <v>125</v>
      </c>
      <c r="I9" s="1" t="s">
        <v>180</v>
      </c>
      <c r="J9" s="1" t="s">
        <v>29</v>
      </c>
      <c r="K9" s="1" t="s">
        <v>181</v>
      </c>
      <c r="L9" s="1" t="s">
        <v>181</v>
      </c>
      <c r="M9" s="1" t="s">
        <v>128</v>
      </c>
      <c r="N9" s="1" t="s">
        <v>128</v>
      </c>
      <c r="O9" s="1" t="s">
        <v>129</v>
      </c>
      <c r="P9" s="1" t="s">
        <v>130</v>
      </c>
      <c r="Q9" s="1" t="s">
        <v>182</v>
      </c>
      <c r="R9" s="1" t="s">
        <v>132</v>
      </c>
      <c r="S9" s="1" t="s">
        <v>133</v>
      </c>
      <c r="T9" s="1" t="s">
        <v>134</v>
      </c>
    </row>
    <row r="10" s="1" customFormat="1" spans="1:20">
      <c r="A10" s="3">
        <v>16352976333</v>
      </c>
      <c r="B10" s="1" t="s">
        <v>146</v>
      </c>
      <c r="C10" s="1" t="s">
        <v>183</v>
      </c>
      <c r="D10" s="1" t="s">
        <v>184</v>
      </c>
      <c r="E10" s="1" t="s">
        <v>185</v>
      </c>
      <c r="F10" s="1" t="s">
        <v>139</v>
      </c>
      <c r="G10" s="1" t="s">
        <v>124</v>
      </c>
      <c r="H10" s="1" t="s">
        <v>125</v>
      </c>
      <c r="I10" s="1" t="s">
        <v>186</v>
      </c>
      <c r="J10" s="1" t="s">
        <v>29</v>
      </c>
      <c r="K10" s="1" t="s">
        <v>187</v>
      </c>
      <c r="L10" s="1" t="s">
        <v>187</v>
      </c>
      <c r="M10" s="1" t="s">
        <v>128</v>
      </c>
      <c r="N10" s="1" t="s">
        <v>128</v>
      </c>
      <c r="O10" s="1" t="s">
        <v>129</v>
      </c>
      <c r="P10" s="1" t="s">
        <v>130</v>
      </c>
      <c r="Q10" s="1" t="s">
        <v>188</v>
      </c>
      <c r="R10" s="1" t="s">
        <v>132</v>
      </c>
      <c r="S10" s="1" t="s">
        <v>133</v>
      </c>
      <c r="T10" s="1" t="s">
        <v>134</v>
      </c>
    </row>
    <row r="11" s="1" customFormat="1" spans="1:20">
      <c r="A11" s="3">
        <v>16353621536</v>
      </c>
      <c r="B11" s="1" t="s">
        <v>160</v>
      </c>
      <c r="C11" s="1" t="s">
        <v>189</v>
      </c>
      <c r="D11" s="1" t="s">
        <v>190</v>
      </c>
      <c r="E11" s="1" t="s">
        <v>191</v>
      </c>
      <c r="F11" s="1" t="s">
        <v>160</v>
      </c>
      <c r="G11" s="1" t="s">
        <v>124</v>
      </c>
      <c r="H11" s="1" t="s">
        <v>125</v>
      </c>
      <c r="I11" s="1" t="s">
        <v>192</v>
      </c>
      <c r="J11" s="1" t="s">
        <v>29</v>
      </c>
      <c r="K11" s="1" t="s">
        <v>193</v>
      </c>
      <c r="L11" s="1" t="s">
        <v>194</v>
      </c>
      <c r="M11" s="1" t="s">
        <v>195</v>
      </c>
      <c r="N11" s="1" t="s">
        <v>196</v>
      </c>
      <c r="O11" s="1" t="s">
        <v>129</v>
      </c>
      <c r="P11" s="1" t="s">
        <v>130</v>
      </c>
      <c r="Q11" s="1" t="s">
        <v>197</v>
      </c>
      <c r="R11" s="1" t="s">
        <v>132</v>
      </c>
      <c r="S11" s="1" t="s">
        <v>133</v>
      </c>
      <c r="T11" s="1" t="s">
        <v>134</v>
      </c>
    </row>
    <row r="12" s="1" customFormat="1" spans="1:20">
      <c r="A12" s="3">
        <v>16354475161</v>
      </c>
      <c r="B12" s="1" t="s">
        <v>160</v>
      </c>
      <c r="C12" s="1" t="s">
        <v>198</v>
      </c>
      <c r="D12" s="1" t="s">
        <v>199</v>
      </c>
      <c r="E12" s="1" t="s">
        <v>200</v>
      </c>
      <c r="F12" s="1" t="s">
        <v>139</v>
      </c>
      <c r="G12" s="1" t="s">
        <v>124</v>
      </c>
      <c r="H12" s="1" t="s">
        <v>125</v>
      </c>
      <c r="I12" s="1" t="s">
        <v>201</v>
      </c>
      <c r="J12" s="1" t="s">
        <v>29</v>
      </c>
      <c r="K12" s="1" t="s">
        <v>202</v>
      </c>
      <c r="L12" s="1" t="s">
        <v>202</v>
      </c>
      <c r="M12" s="1" t="s">
        <v>128</v>
      </c>
      <c r="N12" s="1" t="s">
        <v>128</v>
      </c>
      <c r="O12" s="1" t="s">
        <v>129</v>
      </c>
      <c r="P12" s="1" t="s">
        <v>130</v>
      </c>
      <c r="Q12" s="1" t="s">
        <v>203</v>
      </c>
      <c r="R12" s="1" t="s">
        <v>132</v>
      </c>
      <c r="S12" s="1" t="s">
        <v>133</v>
      </c>
      <c r="T12" s="1" t="s">
        <v>134</v>
      </c>
    </row>
    <row r="13" s="1" customFormat="1" spans="1:20">
      <c r="A13" s="3">
        <v>16360400672</v>
      </c>
      <c r="B13" s="1" t="s">
        <v>160</v>
      </c>
      <c r="C13" s="1" t="s">
        <v>204</v>
      </c>
      <c r="D13" s="1" t="s">
        <v>205</v>
      </c>
      <c r="E13" s="1" t="s">
        <v>206</v>
      </c>
      <c r="F13" s="1" t="s">
        <v>139</v>
      </c>
      <c r="G13" s="1" t="s">
        <v>124</v>
      </c>
      <c r="H13" s="1" t="s">
        <v>125</v>
      </c>
      <c r="I13" s="1" t="s">
        <v>207</v>
      </c>
      <c r="J13" s="1" t="s">
        <v>29</v>
      </c>
      <c r="K13" s="1" t="s">
        <v>208</v>
      </c>
      <c r="L13" s="1" t="s">
        <v>208</v>
      </c>
      <c r="M13" s="1" t="s">
        <v>128</v>
      </c>
      <c r="N13" s="1" t="s">
        <v>128</v>
      </c>
      <c r="O13" s="1" t="s">
        <v>129</v>
      </c>
      <c r="P13" s="1" t="s">
        <v>130</v>
      </c>
      <c r="Q13" s="1" t="s">
        <v>209</v>
      </c>
      <c r="R13" s="1" t="s">
        <v>132</v>
      </c>
      <c r="S13" s="1" t="s">
        <v>133</v>
      </c>
      <c r="T13" s="1" t="s">
        <v>134</v>
      </c>
    </row>
    <row r="14" s="1" customFormat="1" spans="1:20">
      <c r="A14" s="3">
        <v>16361043211</v>
      </c>
      <c r="B14" s="1" t="s">
        <v>160</v>
      </c>
      <c r="C14" s="1" t="s">
        <v>210</v>
      </c>
      <c r="D14" s="1" t="s">
        <v>211</v>
      </c>
      <c r="E14" s="1" t="s">
        <v>212</v>
      </c>
      <c r="F14" s="1" t="s">
        <v>139</v>
      </c>
      <c r="G14" s="1" t="s">
        <v>124</v>
      </c>
      <c r="H14" s="1" t="s">
        <v>125</v>
      </c>
      <c r="I14" s="1" t="s">
        <v>213</v>
      </c>
      <c r="J14" s="1" t="s">
        <v>29</v>
      </c>
      <c r="K14" s="1" t="s">
        <v>214</v>
      </c>
      <c r="L14" s="1" t="s">
        <v>214</v>
      </c>
      <c r="M14" s="1" t="s">
        <v>128</v>
      </c>
      <c r="N14" s="1" t="s">
        <v>128</v>
      </c>
      <c r="O14" s="1" t="s">
        <v>129</v>
      </c>
      <c r="P14" s="1" t="s">
        <v>130</v>
      </c>
      <c r="Q14" s="1" t="s">
        <v>215</v>
      </c>
      <c r="R14" s="1" t="s">
        <v>132</v>
      </c>
      <c r="S14" s="1" t="s">
        <v>133</v>
      </c>
      <c r="T14" s="1" t="s">
        <v>134</v>
      </c>
    </row>
    <row r="15" s="1" customFormat="1" spans="1:20">
      <c r="A15" s="3">
        <v>16363901616</v>
      </c>
      <c r="B15" s="1" t="s">
        <v>139</v>
      </c>
      <c r="C15" s="1" t="s">
        <v>216</v>
      </c>
      <c r="D15" s="1" t="s">
        <v>217</v>
      </c>
      <c r="E15" s="1" t="s">
        <v>218</v>
      </c>
      <c r="F15" s="1" t="s">
        <v>139</v>
      </c>
      <c r="G15" s="1" t="s">
        <v>124</v>
      </c>
      <c r="H15" s="1" t="s">
        <v>125</v>
      </c>
      <c r="I15" s="1" t="s">
        <v>219</v>
      </c>
      <c r="J15" s="1" t="s">
        <v>29</v>
      </c>
      <c r="K15" s="1" t="s">
        <v>220</v>
      </c>
      <c r="L15" s="1" t="s">
        <v>220</v>
      </c>
      <c r="M15" s="1" t="s">
        <v>128</v>
      </c>
      <c r="N15" s="1" t="s">
        <v>128</v>
      </c>
      <c r="O15" s="1" t="s">
        <v>129</v>
      </c>
      <c r="P15" s="1" t="s">
        <v>130</v>
      </c>
      <c r="Q15" s="1" t="s">
        <v>221</v>
      </c>
      <c r="R15" s="1" t="s">
        <v>132</v>
      </c>
      <c r="S15" s="1" t="s">
        <v>133</v>
      </c>
      <c r="T15" s="1" t="s">
        <v>134</v>
      </c>
    </row>
    <row r="16" s="1" customFormat="1" spans="1:20">
      <c r="A16" s="3">
        <v>16363929786</v>
      </c>
      <c r="B16" s="1" t="s">
        <v>139</v>
      </c>
      <c r="C16" s="1" t="s">
        <v>222</v>
      </c>
      <c r="D16" s="1" t="s">
        <v>223</v>
      </c>
      <c r="E16" s="1" t="s">
        <v>224</v>
      </c>
      <c r="F16" s="1" t="s">
        <v>139</v>
      </c>
      <c r="G16" s="1" t="s">
        <v>124</v>
      </c>
      <c r="H16" s="1" t="s">
        <v>125</v>
      </c>
      <c r="I16" s="1" t="s">
        <v>225</v>
      </c>
      <c r="J16" s="1" t="s">
        <v>29</v>
      </c>
      <c r="K16" s="1" t="s">
        <v>226</v>
      </c>
      <c r="L16" s="1" t="s">
        <v>226</v>
      </c>
      <c r="M16" s="1" t="s">
        <v>128</v>
      </c>
      <c r="N16" s="1" t="s">
        <v>128</v>
      </c>
      <c r="O16" s="1" t="s">
        <v>129</v>
      </c>
      <c r="P16" s="1" t="s">
        <v>130</v>
      </c>
      <c r="Q16" s="1" t="s">
        <v>227</v>
      </c>
      <c r="R16" s="1" t="s">
        <v>132</v>
      </c>
      <c r="S16" s="1" t="s">
        <v>133</v>
      </c>
      <c r="T16" s="1" t="s">
        <v>134</v>
      </c>
    </row>
    <row r="17" s="1" customFormat="1" spans="1:20">
      <c r="A17" s="3">
        <v>16369451073</v>
      </c>
      <c r="B17" s="1" t="s">
        <v>139</v>
      </c>
      <c r="C17" s="1" t="s">
        <v>228</v>
      </c>
      <c r="D17" s="1" t="s">
        <v>229</v>
      </c>
      <c r="E17" s="1" t="s">
        <v>230</v>
      </c>
      <c r="F17" s="1" t="s">
        <v>139</v>
      </c>
      <c r="G17" s="1" t="s">
        <v>124</v>
      </c>
      <c r="H17" s="1" t="s">
        <v>125</v>
      </c>
      <c r="I17" s="1" t="s">
        <v>231</v>
      </c>
      <c r="J17" s="1" t="s">
        <v>29</v>
      </c>
      <c r="K17" s="1" t="s">
        <v>232</v>
      </c>
      <c r="L17" s="1" t="s">
        <v>232</v>
      </c>
      <c r="M17" s="1" t="s">
        <v>128</v>
      </c>
      <c r="N17" s="1" t="s">
        <v>128</v>
      </c>
      <c r="O17" s="1" t="s">
        <v>129</v>
      </c>
      <c r="P17" s="1" t="s">
        <v>130</v>
      </c>
      <c r="Q17" s="1" t="s">
        <v>233</v>
      </c>
      <c r="R17" s="1" t="s">
        <v>132</v>
      </c>
      <c r="S17" s="1" t="s">
        <v>133</v>
      </c>
      <c r="T17" s="1" t="s">
        <v>134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22"/>
  <sheetViews>
    <sheetView workbookViewId="0">
      <selection activeCell="I29" sqref="I29"/>
    </sheetView>
  </sheetViews>
  <sheetFormatPr defaultColWidth="9" defaultRowHeight="13.5"/>
  <cols>
    <col min="1" max="1" width="14.625" style="4" customWidth="1"/>
    <col min="2" max="3" width="10.375" style="4"/>
    <col min="4" max="4" width="9.375" style="4"/>
    <col min="5" max="16363" width="9" style="4"/>
  </cols>
  <sheetData>
    <row r="1" s="4" customFormat="1" spans="1:4">
      <c r="A1" s="4" t="s">
        <v>0</v>
      </c>
      <c r="B1" s="4" t="s">
        <v>5</v>
      </c>
      <c r="C1" s="4" t="s">
        <v>6</v>
      </c>
      <c r="D1" s="4" t="s">
        <v>12</v>
      </c>
    </row>
    <row r="2" s="4" customFormat="1" hidden="1" spans="1:7">
      <c r="A2" s="4">
        <v>16288118910</v>
      </c>
      <c r="B2" s="5">
        <v>44461</v>
      </c>
      <c r="C2" s="5">
        <v>44465</v>
      </c>
      <c r="D2" s="4">
        <v>3254</v>
      </c>
      <c r="E2" s="4" t="str">
        <f>VLOOKUP(A2,Sheet3!A:L,12,0)</f>
        <v>3254.00</v>
      </c>
      <c r="F2" s="4" t="str">
        <f>VLOOKUP(A2,Sheet3!A:C,3,0)</f>
        <v>2254024</v>
      </c>
      <c r="G2" s="4">
        <f>D2-E2</f>
        <v>0</v>
      </c>
    </row>
    <row r="3" s="4" customFormat="1" hidden="1" spans="1:7">
      <c r="A3" s="4">
        <v>16317192382</v>
      </c>
      <c r="B3" s="5">
        <v>44464</v>
      </c>
      <c r="C3" s="5">
        <v>44465</v>
      </c>
      <c r="D3" s="4">
        <v>392</v>
      </c>
      <c r="E3" s="4" t="str">
        <f>VLOOKUP(A3,Sheet3!A:L,12,0)</f>
        <v>392.00</v>
      </c>
      <c r="F3" s="4" t="str">
        <f>VLOOKUP(A3,Sheet3!A:C,3,0)</f>
        <v>2258624</v>
      </c>
      <c r="G3" s="4">
        <f t="shared" ref="G3:G20" si="0">D3-E3</f>
        <v>0</v>
      </c>
    </row>
    <row r="4" s="4" customFormat="1" hidden="1" spans="1:7">
      <c r="A4" s="4">
        <v>16317606027</v>
      </c>
      <c r="B4" s="5">
        <v>44462</v>
      </c>
      <c r="C4" s="5">
        <v>44465</v>
      </c>
      <c r="D4" s="4">
        <v>3999</v>
      </c>
      <c r="E4" s="4" t="str">
        <f>VLOOKUP(A4,Sheet3!A:L,12,0)</f>
        <v>3999.00</v>
      </c>
      <c r="F4" s="4" t="str">
        <f>VLOOKUP(A4,Sheet3!A:C,3,0)</f>
        <v>2258692</v>
      </c>
      <c r="G4" s="4">
        <f t="shared" si="0"/>
        <v>0</v>
      </c>
    </row>
    <row r="5" s="4" customFormat="1" spans="1:13">
      <c r="A5" s="4">
        <v>16258628541</v>
      </c>
      <c r="B5" s="5">
        <v>44463</v>
      </c>
      <c r="C5" s="5">
        <v>44465</v>
      </c>
      <c r="D5" s="4">
        <v>-1393.83</v>
      </c>
      <c r="E5" s="4" t="e">
        <f>VLOOKUP(A5,Sheet3!A:L,12,0)</f>
        <v>#N/A</v>
      </c>
      <c r="F5" s="4" t="e">
        <f>VLOOKUP(A5,Sheet3!A:C,3,0)</f>
        <v>#N/A</v>
      </c>
      <c r="G5" s="4" t="e">
        <f t="shared" si="0"/>
        <v>#N/A</v>
      </c>
      <c r="I5" s="4" t="s">
        <v>93</v>
      </c>
      <c r="M5" s="4" t="s">
        <v>94</v>
      </c>
    </row>
    <row r="6" s="4" customFormat="1" spans="1:9">
      <c r="A6" s="4">
        <v>16199657801</v>
      </c>
      <c r="B6" s="5">
        <v>44459</v>
      </c>
      <c r="C6" s="5">
        <v>44465</v>
      </c>
      <c r="D6" s="4">
        <v>-3324</v>
      </c>
      <c r="E6" s="4" t="e">
        <f>VLOOKUP(A6,Sheet3!A:L,12,0)</f>
        <v>#N/A</v>
      </c>
      <c r="F6" s="4" t="e">
        <f>VLOOKUP(A6,Sheet3!A:C,3,0)</f>
        <v>#N/A</v>
      </c>
      <c r="G6" s="4" t="e">
        <f t="shared" si="0"/>
        <v>#N/A</v>
      </c>
      <c r="I6" s="4" t="s">
        <v>95</v>
      </c>
    </row>
    <row r="7" s="4" customFormat="1" hidden="1" spans="1:7">
      <c r="A7" s="4">
        <v>16324944200</v>
      </c>
      <c r="B7" s="5">
        <v>44462</v>
      </c>
      <c r="C7" s="5">
        <v>44465</v>
      </c>
      <c r="D7" s="4">
        <v>3355</v>
      </c>
      <c r="E7" s="4" t="str">
        <f>VLOOKUP(A7,Sheet3!A:L,12,0)</f>
        <v>3355.00</v>
      </c>
      <c r="F7" s="4" t="str">
        <f>VLOOKUP(A7,Sheet3!A:C,3,0)</f>
        <v>2259515</v>
      </c>
      <c r="G7" s="4">
        <f t="shared" si="0"/>
        <v>0</v>
      </c>
    </row>
    <row r="8" s="4" customFormat="1" hidden="1" spans="1:7">
      <c r="A8" s="4">
        <v>16326337052</v>
      </c>
      <c r="B8" s="5">
        <v>44463</v>
      </c>
      <c r="C8" s="5">
        <v>44465</v>
      </c>
      <c r="D8" s="4">
        <v>1364</v>
      </c>
      <c r="E8" s="4" t="str">
        <f>VLOOKUP(A8,Sheet3!A:L,12,0)</f>
        <v>1364.00</v>
      </c>
      <c r="F8" s="4" t="str">
        <f>VLOOKUP(A8,Sheet3!A:C,3,0)</f>
        <v>2259715</v>
      </c>
      <c r="G8" s="4">
        <f t="shared" si="0"/>
        <v>0</v>
      </c>
    </row>
    <row r="9" s="4" customFormat="1" spans="1:7">
      <c r="A9" s="4">
        <v>16330245644</v>
      </c>
      <c r="B9" s="5">
        <v>44463</v>
      </c>
      <c r="C9" s="5">
        <v>44465</v>
      </c>
      <c r="D9" s="4">
        <v>0</v>
      </c>
      <c r="E9" s="4" t="e">
        <f>VLOOKUP(A9,Sheet3!A:L,12,0)</f>
        <v>#N/A</v>
      </c>
      <c r="F9" s="4" t="e">
        <f>VLOOKUP(A9,Sheet3!A:C,3,0)</f>
        <v>#N/A</v>
      </c>
      <c r="G9" s="4" t="e">
        <f t="shared" si="0"/>
        <v>#N/A</v>
      </c>
    </row>
    <row r="10" s="4" customFormat="1" hidden="1" spans="1:7">
      <c r="A10" s="4">
        <v>16330851449</v>
      </c>
      <c r="B10" s="5">
        <v>44463</v>
      </c>
      <c r="C10" s="5">
        <v>44465</v>
      </c>
      <c r="D10" s="4">
        <v>3766</v>
      </c>
      <c r="E10" s="4" t="str">
        <f>VLOOKUP(A10,Sheet3!A:L,12,0)</f>
        <v>3766.00</v>
      </c>
      <c r="F10" s="4" t="str">
        <f>VLOOKUP(A10,Sheet3!A:C,3,0)</f>
        <v>2260226</v>
      </c>
      <c r="G10" s="4">
        <f t="shared" si="0"/>
        <v>0</v>
      </c>
    </row>
    <row r="11" s="4" customFormat="1" hidden="1" spans="1:7">
      <c r="A11" s="4">
        <v>16336686359</v>
      </c>
      <c r="B11" s="5">
        <v>44462</v>
      </c>
      <c r="C11" s="5">
        <v>44465</v>
      </c>
      <c r="D11" s="4">
        <v>3619</v>
      </c>
      <c r="E11" s="4" t="str">
        <f>VLOOKUP(A11,Sheet3!A:L,12,0)</f>
        <v>3619.00</v>
      </c>
      <c r="F11" s="4" t="str">
        <f>VLOOKUP(A11,Sheet3!A:C,3,0)</f>
        <v>2260922</v>
      </c>
      <c r="G11" s="4">
        <f t="shared" si="0"/>
        <v>0</v>
      </c>
    </row>
    <row r="12" s="4" customFormat="1" hidden="1" spans="1:7">
      <c r="A12" s="4">
        <v>16343531523</v>
      </c>
      <c r="B12" s="5">
        <v>44462</v>
      </c>
      <c r="C12" s="5">
        <v>44465</v>
      </c>
      <c r="D12" s="4">
        <v>3204</v>
      </c>
      <c r="E12" s="4" t="str">
        <f>VLOOKUP(A12,Sheet3!A:L,12,0)</f>
        <v>3204.00</v>
      </c>
      <c r="F12" s="4" t="str">
        <f>VLOOKUP(A12,Sheet3!A:C,3,0)</f>
        <v>2261781</v>
      </c>
      <c r="G12" s="4">
        <f t="shared" si="0"/>
        <v>0</v>
      </c>
    </row>
    <row r="13" s="4" customFormat="1" hidden="1" spans="1:7">
      <c r="A13" s="4">
        <v>16352976333</v>
      </c>
      <c r="B13" s="5">
        <v>44464</v>
      </c>
      <c r="C13" s="5">
        <v>44465</v>
      </c>
      <c r="D13" s="4">
        <v>712</v>
      </c>
      <c r="E13" s="4" t="str">
        <f>VLOOKUP(A13,Sheet3!A:L,12,0)</f>
        <v>712.00</v>
      </c>
      <c r="F13" s="4" t="str">
        <f>VLOOKUP(A13,Sheet3!A:C,3,0)</f>
        <v>2262613</v>
      </c>
      <c r="G13" s="4">
        <f t="shared" si="0"/>
        <v>0</v>
      </c>
    </row>
    <row r="14" s="4" customFormat="1" spans="1:9">
      <c r="A14" s="4">
        <v>16353621536</v>
      </c>
      <c r="B14" s="5">
        <v>44463</v>
      </c>
      <c r="C14" s="5">
        <v>44465</v>
      </c>
      <c r="D14" s="4">
        <v>1912</v>
      </c>
      <c r="E14" s="4">
        <v>907</v>
      </c>
      <c r="F14" s="4" t="str">
        <f>VLOOKUP(A14,Sheet3!A:C,3,0)</f>
        <v>2262743</v>
      </c>
      <c r="G14" s="4">
        <f t="shared" si="0"/>
        <v>1005</v>
      </c>
      <c r="I14" s="4" t="s">
        <v>96</v>
      </c>
    </row>
    <row r="15" s="4" customFormat="1" hidden="1" spans="1:7">
      <c r="A15" s="4">
        <v>16354475161</v>
      </c>
      <c r="B15" s="5">
        <v>44464</v>
      </c>
      <c r="C15" s="5">
        <v>44465</v>
      </c>
      <c r="D15" s="4">
        <v>1930</v>
      </c>
      <c r="E15" s="4" t="str">
        <f>VLOOKUP(A15,Sheet3!A:L,12,0)</f>
        <v>1930.00</v>
      </c>
      <c r="F15" s="4" t="str">
        <f>VLOOKUP(A15,Sheet3!A:C,3,0)</f>
        <v>2262957</v>
      </c>
      <c r="G15" s="4">
        <f t="shared" si="0"/>
        <v>0</v>
      </c>
    </row>
    <row r="16" s="4" customFormat="1" hidden="1" spans="1:7">
      <c r="A16" s="4">
        <v>16360400672</v>
      </c>
      <c r="B16" s="5">
        <v>44464</v>
      </c>
      <c r="C16" s="5">
        <v>44465</v>
      </c>
      <c r="D16" s="4">
        <v>708</v>
      </c>
      <c r="E16" s="4" t="str">
        <f>VLOOKUP(A16,Sheet3!A:L,12,0)</f>
        <v>708.00</v>
      </c>
      <c r="F16" s="4" t="str">
        <f>VLOOKUP(A16,Sheet3!A:C,3,0)</f>
        <v>2263666</v>
      </c>
      <c r="G16" s="4">
        <f t="shared" si="0"/>
        <v>0</v>
      </c>
    </row>
    <row r="17" s="4" customFormat="1" hidden="1" spans="1:7">
      <c r="A17" s="4">
        <v>16361043211</v>
      </c>
      <c r="B17" s="5">
        <v>44464</v>
      </c>
      <c r="C17" s="5">
        <v>44465</v>
      </c>
      <c r="D17" s="4">
        <v>2599</v>
      </c>
      <c r="E17" s="4" t="str">
        <f>VLOOKUP(A17,Sheet3!A:L,12,0)</f>
        <v>2599.00</v>
      </c>
      <c r="F17" s="4" t="str">
        <f>VLOOKUP(A17,Sheet3!A:C,3,0)</f>
        <v>2263797</v>
      </c>
      <c r="G17" s="4">
        <f t="shared" si="0"/>
        <v>0</v>
      </c>
    </row>
    <row r="18" s="4" customFormat="1" hidden="1" spans="1:7">
      <c r="A18" s="4">
        <v>16363901616</v>
      </c>
      <c r="B18" s="5">
        <v>44464</v>
      </c>
      <c r="C18" s="5">
        <v>44465</v>
      </c>
      <c r="D18" s="4">
        <v>1541</v>
      </c>
      <c r="E18" s="4" t="str">
        <f>VLOOKUP(A18,Sheet3!A:L,12,0)</f>
        <v>1541.00</v>
      </c>
      <c r="F18" s="4" t="str">
        <f>VLOOKUP(A18,Sheet3!A:C,3,0)</f>
        <v>2263975</v>
      </c>
      <c r="G18" s="4">
        <f t="shared" si="0"/>
        <v>0</v>
      </c>
    </row>
    <row r="19" s="4" customFormat="1" hidden="1" spans="1:7">
      <c r="A19" s="4">
        <v>16363929786</v>
      </c>
      <c r="B19" s="5">
        <v>44464</v>
      </c>
      <c r="C19" s="5">
        <v>44465</v>
      </c>
      <c r="D19" s="4">
        <v>520</v>
      </c>
      <c r="E19" s="4" t="str">
        <f>VLOOKUP(A19,Sheet3!A:L,12,0)</f>
        <v>520.00</v>
      </c>
      <c r="F19" s="4" t="str">
        <f>VLOOKUP(A19,Sheet3!A:C,3,0)</f>
        <v>2263987</v>
      </c>
      <c r="G19" s="4">
        <f t="shared" si="0"/>
        <v>0</v>
      </c>
    </row>
    <row r="20" s="4" customFormat="1" hidden="1" spans="1:7">
      <c r="A20" s="4">
        <v>16369451073</v>
      </c>
      <c r="B20" s="5">
        <v>44464</v>
      </c>
      <c r="C20" s="5">
        <v>44465</v>
      </c>
      <c r="D20" s="4">
        <v>1221</v>
      </c>
      <c r="E20" s="4" t="str">
        <f>VLOOKUP(A20,Sheet3!A:L,12,0)</f>
        <v>1221.00</v>
      </c>
      <c r="F20" s="4" t="str">
        <f>VLOOKUP(A20,Sheet3!A:C,3,0)</f>
        <v>2264618</v>
      </c>
      <c r="G20" s="4">
        <f t="shared" si="0"/>
        <v>0</v>
      </c>
    </row>
    <row r="22" spans="4:4">
      <c r="D22" s="4">
        <f>SUM(D2:D21)</f>
        <v>29378.17</v>
      </c>
    </row>
  </sheetData>
  <autoFilter ref="A1:X20">
    <filterColumn colId="6">
      <customFilters>
        <customFilter operator="equal" val="1004.99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D31" sqref="D3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</row>
    <row r="2" s="1" customFormat="1" spans="1:20">
      <c r="A2" s="3">
        <v>16288118910</v>
      </c>
      <c r="B2" s="1" t="s">
        <v>119</v>
      </c>
      <c r="C2" s="1" t="s">
        <v>120</v>
      </c>
      <c r="D2" s="1" t="s">
        <v>121</v>
      </c>
      <c r="E2" s="1" t="s">
        <v>122</v>
      </c>
      <c r="F2" s="1" t="s">
        <v>123</v>
      </c>
      <c r="G2" s="1" t="s">
        <v>124</v>
      </c>
      <c r="H2" s="1" t="s">
        <v>125</v>
      </c>
      <c r="I2" s="1" t="s">
        <v>126</v>
      </c>
      <c r="J2" s="1" t="s">
        <v>29</v>
      </c>
      <c r="K2" s="1" t="s">
        <v>127</v>
      </c>
      <c r="L2" s="1" t="s">
        <v>127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</row>
    <row r="3" s="1" customFormat="1" spans="1:20">
      <c r="A3" s="3">
        <v>16317192382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  <c r="G3" s="1" t="s">
        <v>124</v>
      </c>
      <c r="H3" s="1" t="s">
        <v>125</v>
      </c>
      <c r="I3" s="1" t="s">
        <v>140</v>
      </c>
      <c r="J3" s="1" t="s">
        <v>29</v>
      </c>
      <c r="K3" s="1" t="s">
        <v>141</v>
      </c>
      <c r="L3" s="1" t="s">
        <v>141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142</v>
      </c>
      <c r="R3" s="1" t="s">
        <v>132</v>
      </c>
      <c r="S3" s="1" t="s">
        <v>133</v>
      </c>
      <c r="T3" s="1" t="s">
        <v>134</v>
      </c>
    </row>
    <row r="4" s="1" customFormat="1" spans="1:20">
      <c r="A4" s="3">
        <v>16317606027</v>
      </c>
      <c r="B4" s="1" t="s">
        <v>135</v>
      </c>
      <c r="C4" s="1" t="s">
        <v>143</v>
      </c>
      <c r="D4" s="1" t="s">
        <v>144</v>
      </c>
      <c r="E4" s="1" t="s">
        <v>145</v>
      </c>
      <c r="F4" s="1" t="s">
        <v>146</v>
      </c>
      <c r="G4" s="1" t="s">
        <v>124</v>
      </c>
      <c r="H4" s="1" t="s">
        <v>125</v>
      </c>
      <c r="I4" s="1" t="s">
        <v>147</v>
      </c>
      <c r="J4" s="1" t="s">
        <v>29</v>
      </c>
      <c r="K4" s="1" t="s">
        <v>148</v>
      </c>
      <c r="L4" s="1" t="s">
        <v>148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149</v>
      </c>
      <c r="R4" s="1" t="s">
        <v>132</v>
      </c>
      <c r="S4" s="1" t="s">
        <v>133</v>
      </c>
      <c r="T4" s="1" t="s">
        <v>134</v>
      </c>
    </row>
    <row r="5" s="1" customFormat="1" spans="1:20">
      <c r="A5" s="3">
        <v>16324944200</v>
      </c>
      <c r="B5" s="1" t="s">
        <v>150</v>
      </c>
      <c r="C5" s="1" t="s">
        <v>151</v>
      </c>
      <c r="D5" s="1" t="s">
        <v>152</v>
      </c>
      <c r="E5" s="1" t="s">
        <v>153</v>
      </c>
      <c r="F5" s="1" t="s">
        <v>146</v>
      </c>
      <c r="G5" s="1" t="s">
        <v>124</v>
      </c>
      <c r="H5" s="1" t="s">
        <v>125</v>
      </c>
      <c r="I5" s="1" t="s">
        <v>154</v>
      </c>
      <c r="J5" s="1" t="s">
        <v>29</v>
      </c>
      <c r="K5" s="1" t="s">
        <v>155</v>
      </c>
      <c r="L5" s="1" t="s">
        <v>155</v>
      </c>
      <c r="M5" s="1" t="s">
        <v>128</v>
      </c>
      <c r="N5" s="1" t="s">
        <v>128</v>
      </c>
      <c r="O5" s="1" t="s">
        <v>129</v>
      </c>
      <c r="P5" s="1" t="s">
        <v>130</v>
      </c>
      <c r="Q5" s="1" t="s">
        <v>156</v>
      </c>
      <c r="R5" s="1" t="s">
        <v>132</v>
      </c>
      <c r="S5" s="1" t="s">
        <v>133</v>
      </c>
      <c r="T5" s="1" t="s">
        <v>134</v>
      </c>
    </row>
    <row r="6" s="1" customFormat="1" spans="1:20">
      <c r="A6" s="3">
        <v>16326337052</v>
      </c>
      <c r="B6" s="1" t="s">
        <v>150</v>
      </c>
      <c r="C6" s="1" t="s">
        <v>157</v>
      </c>
      <c r="D6" s="1" t="s">
        <v>158</v>
      </c>
      <c r="E6" s="1" t="s">
        <v>159</v>
      </c>
      <c r="F6" s="1" t="s">
        <v>160</v>
      </c>
      <c r="G6" s="1" t="s">
        <v>124</v>
      </c>
      <c r="H6" s="1" t="s">
        <v>125</v>
      </c>
      <c r="I6" s="1" t="s">
        <v>161</v>
      </c>
      <c r="J6" s="1" t="s">
        <v>29</v>
      </c>
      <c r="K6" s="1" t="s">
        <v>162</v>
      </c>
      <c r="L6" s="1" t="s">
        <v>162</v>
      </c>
      <c r="M6" s="1" t="s">
        <v>128</v>
      </c>
      <c r="N6" s="1" t="s">
        <v>128</v>
      </c>
      <c r="O6" s="1" t="s">
        <v>129</v>
      </c>
      <c r="P6" s="1" t="s">
        <v>130</v>
      </c>
      <c r="Q6" s="1" t="s">
        <v>163</v>
      </c>
      <c r="R6" s="1" t="s">
        <v>132</v>
      </c>
      <c r="S6" s="1" t="s">
        <v>133</v>
      </c>
      <c r="T6" s="1" t="s">
        <v>134</v>
      </c>
    </row>
    <row r="7" s="1" customFormat="1" spans="1:20">
      <c r="A7" s="3">
        <v>16330851449</v>
      </c>
      <c r="B7" s="1" t="s">
        <v>164</v>
      </c>
      <c r="C7" s="1" t="s">
        <v>165</v>
      </c>
      <c r="D7" s="1" t="s">
        <v>166</v>
      </c>
      <c r="E7" s="1" t="s">
        <v>167</v>
      </c>
      <c r="F7" s="1" t="s">
        <v>160</v>
      </c>
      <c r="G7" s="1" t="s">
        <v>124</v>
      </c>
      <c r="H7" s="1" t="s">
        <v>125</v>
      </c>
      <c r="I7" s="1" t="s">
        <v>168</v>
      </c>
      <c r="J7" s="1" t="s">
        <v>29</v>
      </c>
      <c r="K7" s="1" t="s">
        <v>169</v>
      </c>
      <c r="L7" s="1" t="s">
        <v>169</v>
      </c>
      <c r="M7" s="1" t="s">
        <v>128</v>
      </c>
      <c r="N7" s="1" t="s">
        <v>128</v>
      </c>
      <c r="O7" s="1" t="s">
        <v>129</v>
      </c>
      <c r="P7" s="1" t="s">
        <v>130</v>
      </c>
      <c r="Q7" s="1" t="s">
        <v>170</v>
      </c>
      <c r="R7" s="1" t="s">
        <v>132</v>
      </c>
      <c r="S7" s="1" t="s">
        <v>133</v>
      </c>
      <c r="T7" s="1" t="s">
        <v>134</v>
      </c>
    </row>
    <row r="8" s="1" customFormat="1" spans="1:20">
      <c r="A8" s="3">
        <v>16336686359</v>
      </c>
      <c r="B8" s="1" t="s">
        <v>123</v>
      </c>
      <c r="C8" s="1" t="s">
        <v>171</v>
      </c>
      <c r="D8" s="1" t="s">
        <v>172</v>
      </c>
      <c r="E8" s="1" t="s">
        <v>173</v>
      </c>
      <c r="F8" s="1" t="s">
        <v>146</v>
      </c>
      <c r="G8" s="1" t="s">
        <v>124</v>
      </c>
      <c r="H8" s="1" t="s">
        <v>125</v>
      </c>
      <c r="I8" s="1" t="s">
        <v>174</v>
      </c>
      <c r="J8" s="1" t="s">
        <v>29</v>
      </c>
      <c r="K8" s="1" t="s">
        <v>175</v>
      </c>
      <c r="L8" s="1" t="s">
        <v>175</v>
      </c>
      <c r="M8" s="1" t="s">
        <v>128</v>
      </c>
      <c r="N8" s="1" t="s">
        <v>128</v>
      </c>
      <c r="O8" s="1" t="s">
        <v>129</v>
      </c>
      <c r="P8" s="1" t="s">
        <v>130</v>
      </c>
      <c r="Q8" s="1" t="s">
        <v>176</v>
      </c>
      <c r="R8" s="1" t="s">
        <v>132</v>
      </c>
      <c r="S8" s="1" t="s">
        <v>133</v>
      </c>
      <c r="T8" s="1" t="s">
        <v>134</v>
      </c>
    </row>
    <row r="9" s="1" customFormat="1" spans="1:20">
      <c r="A9" s="3">
        <v>16343531523</v>
      </c>
      <c r="B9" s="1" t="s">
        <v>146</v>
      </c>
      <c r="C9" s="1" t="s">
        <v>177</v>
      </c>
      <c r="D9" s="1" t="s">
        <v>178</v>
      </c>
      <c r="E9" s="1" t="s">
        <v>179</v>
      </c>
      <c r="F9" s="1" t="s">
        <v>146</v>
      </c>
      <c r="G9" s="1" t="s">
        <v>124</v>
      </c>
      <c r="H9" s="1" t="s">
        <v>125</v>
      </c>
      <c r="I9" s="1" t="s">
        <v>180</v>
      </c>
      <c r="J9" s="1" t="s">
        <v>29</v>
      </c>
      <c r="K9" s="1" t="s">
        <v>181</v>
      </c>
      <c r="L9" s="1" t="s">
        <v>181</v>
      </c>
      <c r="M9" s="1" t="s">
        <v>128</v>
      </c>
      <c r="N9" s="1" t="s">
        <v>128</v>
      </c>
      <c r="O9" s="1" t="s">
        <v>129</v>
      </c>
      <c r="P9" s="1" t="s">
        <v>130</v>
      </c>
      <c r="Q9" s="1" t="s">
        <v>182</v>
      </c>
      <c r="R9" s="1" t="s">
        <v>132</v>
      </c>
      <c r="S9" s="1" t="s">
        <v>133</v>
      </c>
      <c r="T9" s="1" t="s">
        <v>134</v>
      </c>
    </row>
    <row r="10" s="1" customFormat="1" spans="1:20">
      <c r="A10" s="3">
        <v>16352976333</v>
      </c>
      <c r="B10" s="1" t="s">
        <v>146</v>
      </c>
      <c r="C10" s="1" t="s">
        <v>183</v>
      </c>
      <c r="D10" s="1" t="s">
        <v>184</v>
      </c>
      <c r="E10" s="1" t="s">
        <v>185</v>
      </c>
      <c r="F10" s="1" t="s">
        <v>139</v>
      </c>
      <c r="G10" s="1" t="s">
        <v>124</v>
      </c>
      <c r="H10" s="1" t="s">
        <v>125</v>
      </c>
      <c r="I10" s="1" t="s">
        <v>186</v>
      </c>
      <c r="J10" s="1" t="s">
        <v>29</v>
      </c>
      <c r="K10" s="1" t="s">
        <v>187</v>
      </c>
      <c r="L10" s="1" t="s">
        <v>187</v>
      </c>
      <c r="M10" s="1" t="s">
        <v>128</v>
      </c>
      <c r="N10" s="1" t="s">
        <v>128</v>
      </c>
      <c r="O10" s="1" t="s">
        <v>129</v>
      </c>
      <c r="P10" s="1" t="s">
        <v>130</v>
      </c>
      <c r="Q10" s="1" t="s">
        <v>188</v>
      </c>
      <c r="R10" s="1" t="s">
        <v>132</v>
      </c>
      <c r="S10" s="1" t="s">
        <v>133</v>
      </c>
      <c r="T10" s="1" t="s">
        <v>134</v>
      </c>
    </row>
    <row r="11" s="1" customFormat="1" spans="1:20">
      <c r="A11" s="3">
        <v>16353621536</v>
      </c>
      <c r="B11" s="1" t="s">
        <v>160</v>
      </c>
      <c r="C11" s="1" t="s">
        <v>189</v>
      </c>
      <c r="D11" s="1" t="s">
        <v>190</v>
      </c>
      <c r="E11" s="1" t="s">
        <v>191</v>
      </c>
      <c r="F11" s="1" t="s">
        <v>160</v>
      </c>
      <c r="G11" s="1" t="s">
        <v>124</v>
      </c>
      <c r="H11" s="1" t="s">
        <v>125</v>
      </c>
      <c r="I11" s="1" t="s">
        <v>192</v>
      </c>
      <c r="J11" s="1" t="s">
        <v>29</v>
      </c>
      <c r="K11" s="1" t="s">
        <v>193</v>
      </c>
      <c r="L11" s="1" t="s">
        <v>194</v>
      </c>
      <c r="M11" s="1" t="s">
        <v>195</v>
      </c>
      <c r="N11" s="1" t="s">
        <v>196</v>
      </c>
      <c r="O11" s="1" t="s">
        <v>129</v>
      </c>
      <c r="P11" s="1" t="s">
        <v>130</v>
      </c>
      <c r="Q11" s="1" t="s">
        <v>197</v>
      </c>
      <c r="R11" s="1" t="s">
        <v>132</v>
      </c>
      <c r="S11" s="1" t="s">
        <v>133</v>
      </c>
      <c r="T11" s="1" t="s">
        <v>134</v>
      </c>
    </row>
    <row r="12" s="1" customFormat="1" spans="1:20">
      <c r="A12" s="3">
        <v>16354475161</v>
      </c>
      <c r="B12" s="1" t="s">
        <v>160</v>
      </c>
      <c r="C12" s="1" t="s">
        <v>198</v>
      </c>
      <c r="D12" s="1" t="s">
        <v>199</v>
      </c>
      <c r="E12" s="1" t="s">
        <v>200</v>
      </c>
      <c r="F12" s="1" t="s">
        <v>139</v>
      </c>
      <c r="G12" s="1" t="s">
        <v>124</v>
      </c>
      <c r="H12" s="1" t="s">
        <v>125</v>
      </c>
      <c r="I12" s="1" t="s">
        <v>201</v>
      </c>
      <c r="J12" s="1" t="s">
        <v>29</v>
      </c>
      <c r="K12" s="1" t="s">
        <v>202</v>
      </c>
      <c r="L12" s="1" t="s">
        <v>202</v>
      </c>
      <c r="M12" s="1" t="s">
        <v>128</v>
      </c>
      <c r="N12" s="1" t="s">
        <v>128</v>
      </c>
      <c r="O12" s="1" t="s">
        <v>129</v>
      </c>
      <c r="P12" s="1" t="s">
        <v>130</v>
      </c>
      <c r="Q12" s="1" t="s">
        <v>203</v>
      </c>
      <c r="R12" s="1" t="s">
        <v>132</v>
      </c>
      <c r="S12" s="1" t="s">
        <v>133</v>
      </c>
      <c r="T12" s="1" t="s">
        <v>134</v>
      </c>
    </row>
    <row r="13" s="1" customFormat="1" spans="1:20">
      <c r="A13" s="3">
        <v>16360400672</v>
      </c>
      <c r="B13" s="1" t="s">
        <v>160</v>
      </c>
      <c r="C13" s="1" t="s">
        <v>204</v>
      </c>
      <c r="D13" s="1" t="s">
        <v>205</v>
      </c>
      <c r="E13" s="1" t="s">
        <v>206</v>
      </c>
      <c r="F13" s="1" t="s">
        <v>139</v>
      </c>
      <c r="G13" s="1" t="s">
        <v>124</v>
      </c>
      <c r="H13" s="1" t="s">
        <v>125</v>
      </c>
      <c r="I13" s="1" t="s">
        <v>207</v>
      </c>
      <c r="J13" s="1" t="s">
        <v>29</v>
      </c>
      <c r="K13" s="1" t="s">
        <v>208</v>
      </c>
      <c r="L13" s="1" t="s">
        <v>208</v>
      </c>
      <c r="M13" s="1" t="s">
        <v>128</v>
      </c>
      <c r="N13" s="1" t="s">
        <v>128</v>
      </c>
      <c r="O13" s="1" t="s">
        <v>129</v>
      </c>
      <c r="P13" s="1" t="s">
        <v>130</v>
      </c>
      <c r="Q13" s="1" t="s">
        <v>209</v>
      </c>
      <c r="R13" s="1" t="s">
        <v>132</v>
      </c>
      <c r="S13" s="1" t="s">
        <v>133</v>
      </c>
      <c r="T13" s="1" t="s">
        <v>134</v>
      </c>
    </row>
    <row r="14" s="1" customFormat="1" spans="1:20">
      <c r="A14" s="3">
        <v>16361043211</v>
      </c>
      <c r="B14" s="1" t="s">
        <v>160</v>
      </c>
      <c r="C14" s="1" t="s">
        <v>210</v>
      </c>
      <c r="D14" s="1" t="s">
        <v>211</v>
      </c>
      <c r="E14" s="1" t="s">
        <v>212</v>
      </c>
      <c r="F14" s="1" t="s">
        <v>139</v>
      </c>
      <c r="G14" s="1" t="s">
        <v>124</v>
      </c>
      <c r="H14" s="1" t="s">
        <v>125</v>
      </c>
      <c r="I14" s="1" t="s">
        <v>213</v>
      </c>
      <c r="J14" s="1" t="s">
        <v>29</v>
      </c>
      <c r="K14" s="1" t="s">
        <v>214</v>
      </c>
      <c r="L14" s="1" t="s">
        <v>214</v>
      </c>
      <c r="M14" s="1" t="s">
        <v>128</v>
      </c>
      <c r="N14" s="1" t="s">
        <v>128</v>
      </c>
      <c r="O14" s="1" t="s">
        <v>129</v>
      </c>
      <c r="P14" s="1" t="s">
        <v>130</v>
      </c>
      <c r="Q14" s="1" t="s">
        <v>215</v>
      </c>
      <c r="R14" s="1" t="s">
        <v>132</v>
      </c>
      <c r="S14" s="1" t="s">
        <v>133</v>
      </c>
      <c r="T14" s="1" t="s">
        <v>134</v>
      </c>
    </row>
    <row r="15" s="1" customFormat="1" spans="1:20">
      <c r="A15" s="3">
        <v>16363901616</v>
      </c>
      <c r="B15" s="1" t="s">
        <v>139</v>
      </c>
      <c r="C15" s="1" t="s">
        <v>216</v>
      </c>
      <c r="D15" s="1" t="s">
        <v>217</v>
      </c>
      <c r="E15" s="1" t="s">
        <v>218</v>
      </c>
      <c r="F15" s="1" t="s">
        <v>139</v>
      </c>
      <c r="G15" s="1" t="s">
        <v>124</v>
      </c>
      <c r="H15" s="1" t="s">
        <v>125</v>
      </c>
      <c r="I15" s="1" t="s">
        <v>219</v>
      </c>
      <c r="J15" s="1" t="s">
        <v>29</v>
      </c>
      <c r="K15" s="1" t="s">
        <v>220</v>
      </c>
      <c r="L15" s="1" t="s">
        <v>220</v>
      </c>
      <c r="M15" s="1" t="s">
        <v>128</v>
      </c>
      <c r="N15" s="1" t="s">
        <v>128</v>
      </c>
      <c r="O15" s="1" t="s">
        <v>129</v>
      </c>
      <c r="P15" s="1" t="s">
        <v>130</v>
      </c>
      <c r="Q15" s="1" t="s">
        <v>221</v>
      </c>
      <c r="R15" s="1" t="s">
        <v>132</v>
      </c>
      <c r="S15" s="1" t="s">
        <v>133</v>
      </c>
      <c r="T15" s="1" t="s">
        <v>134</v>
      </c>
    </row>
    <row r="16" s="1" customFormat="1" spans="1:20">
      <c r="A16" s="3">
        <v>16363929786</v>
      </c>
      <c r="B16" s="1" t="s">
        <v>139</v>
      </c>
      <c r="C16" s="1" t="s">
        <v>222</v>
      </c>
      <c r="D16" s="1" t="s">
        <v>223</v>
      </c>
      <c r="E16" s="1" t="s">
        <v>224</v>
      </c>
      <c r="F16" s="1" t="s">
        <v>139</v>
      </c>
      <c r="G16" s="1" t="s">
        <v>124</v>
      </c>
      <c r="H16" s="1" t="s">
        <v>125</v>
      </c>
      <c r="I16" s="1" t="s">
        <v>225</v>
      </c>
      <c r="J16" s="1" t="s">
        <v>29</v>
      </c>
      <c r="K16" s="1" t="s">
        <v>226</v>
      </c>
      <c r="L16" s="1" t="s">
        <v>226</v>
      </c>
      <c r="M16" s="1" t="s">
        <v>128</v>
      </c>
      <c r="N16" s="1" t="s">
        <v>128</v>
      </c>
      <c r="O16" s="1" t="s">
        <v>129</v>
      </c>
      <c r="P16" s="1" t="s">
        <v>130</v>
      </c>
      <c r="Q16" s="1" t="s">
        <v>227</v>
      </c>
      <c r="R16" s="1" t="s">
        <v>132</v>
      </c>
      <c r="S16" s="1" t="s">
        <v>133</v>
      </c>
      <c r="T16" s="1" t="s">
        <v>134</v>
      </c>
    </row>
    <row r="17" s="1" customFormat="1" spans="1:20">
      <c r="A17" s="3">
        <v>16369451073</v>
      </c>
      <c r="B17" s="1" t="s">
        <v>139</v>
      </c>
      <c r="C17" s="1" t="s">
        <v>228</v>
      </c>
      <c r="D17" s="1" t="s">
        <v>229</v>
      </c>
      <c r="E17" s="1" t="s">
        <v>230</v>
      </c>
      <c r="F17" s="1" t="s">
        <v>139</v>
      </c>
      <c r="G17" s="1" t="s">
        <v>124</v>
      </c>
      <c r="H17" s="1" t="s">
        <v>125</v>
      </c>
      <c r="I17" s="1" t="s">
        <v>231</v>
      </c>
      <c r="J17" s="1" t="s">
        <v>29</v>
      </c>
      <c r="K17" s="1" t="s">
        <v>232</v>
      </c>
      <c r="L17" s="1" t="s">
        <v>232</v>
      </c>
      <c r="M17" s="1" t="s">
        <v>128</v>
      </c>
      <c r="N17" s="1" t="s">
        <v>128</v>
      </c>
      <c r="O17" s="1" t="s">
        <v>129</v>
      </c>
      <c r="P17" s="1" t="s">
        <v>130</v>
      </c>
      <c r="Q17" s="1" t="s">
        <v>233</v>
      </c>
      <c r="R17" s="1" t="s">
        <v>132</v>
      </c>
      <c r="S17" s="1" t="s">
        <v>133</v>
      </c>
      <c r="T17" s="1" t="s">
        <v>134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对账</vt:lpstr>
      <vt:lpstr>HOP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2021-09-29T07:28:00Z</dcterms:created>
  <dcterms:modified xsi:type="dcterms:W3CDTF">2021-10-11T08:13:12Z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0C1A3E95A0394925AE7F49CA977C771F</vt:lpwstr>
  </property>
  <property fmtid="{D5CDD505-2E9C-101B-9397-08002B2CF9AE}" pid="3" name="KSOProductBuildVer">
    <vt:lpwstr>2052-11.1.0.10938</vt:lpwstr>
  </property>
</Properties>
</file>