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<sst xmlns="http://schemas.openxmlformats.org/spreadsheetml/2006/main" count="447" uniqueCount="176">
  <si>
    <t>去哪儿网酒店预付对账单</t>
  </si>
  <si>
    <t>供应商名称：</t>
  </si>
  <si>
    <t>港丰国际</t>
  </si>
  <si>
    <t>结算周期：</t>
  </si>
  <si>
    <t>2021-10-11至2021-10-17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</si>
  <si>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</si>
  <si>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</si>
  <si>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</si>
  <si>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</si>
  <si>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</si>
  <si>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</si>
  <si>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</si>
  <si>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</si>
  <si>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</si>
  <si>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</si>
  <si>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</si>
  <si>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</si>
  <si>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</si>
  <si>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</si>
  <si>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</si>
  <si>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¥7,247.00</t>
  </si>
  <si>
    <t>¥572.00</t>
  </si>
  <si>
    <t>¥6,675.00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</si>
  <si>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</si>
  <si>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</si>
  <si>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</si>
  <si>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</si>
  <si>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</si>
  <si>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</si>
  <si>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</si>
  <si>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</si>
  <si>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</si>
  <si>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</si>
  <si>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</si>
  <si>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</si>
  <si>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</si>
  <si>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</si>
  <si>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</si>
  <si>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</si>
  <si>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</si>
  <si>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</si>
  <si>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</si>
  <si>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</si>
  <si>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</si>
  <si>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</si>
  <si>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</si>
  <si>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</si>
  <si>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</si>
  <si>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</si>
  <si>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</si>
  <si>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</si>
  <si>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</si>
  <si>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</si>
  <si>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</si>
  <si>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</si>
  <si>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</si>
  <si>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</si>
  <si>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</si>
  <si>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</si>
  <si>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</si>
  <si>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</si>
  <si>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</si>
  <si>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</si>
  <si>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</si>
  <si>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</si>
  <si>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</si>
  <si>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</si>
  <si>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</si>
  <si>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</si>
  <si>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702781714661</t>
  </si>
  <si>
    <t>2275276</t>
  </si>
  <si>
    <t>酒店预付</t>
  </si>
  <si>
    <t>否</t>
  </si>
  <si>
    <t>普通</t>
  </si>
  <si>
    <t>179513999</t>
  </si>
  <si>
    <t>迪拜克里克喜来登酒店</t>
  </si>
  <si>
    <t>1619975</t>
  </si>
  <si>
    <t>SONG/XIN</t>
  </si>
  <si>
    <t>2021-10-10</t>
  </si>
  <si>
    <t>2021-10-11</t>
  </si>
  <si>
    <t>¥794.00</t>
  </si>
  <si>
    <t>¥59.00</t>
  </si>
  <si>
    <t>¥735.00</t>
  </si>
  <si>
    <t>Deluxe  City view Room</t>
  </si>
  <si>
    <t>WEBSITE</t>
  </si>
  <si>
    <t>702784940373</t>
  </si>
  <si>
    <t>2276644</t>
  </si>
  <si>
    <t>189425180</t>
  </si>
  <si>
    <t>曼谷JW万豪酒店</t>
  </si>
  <si>
    <t>DENG/YUHAO</t>
  </si>
  <si>
    <t>2021-10-13</t>
  </si>
  <si>
    <t>2021-10-14</t>
  </si>
  <si>
    <t>¥507.00</t>
  </si>
  <si>
    <t>¥49.00</t>
  </si>
  <si>
    <t>¥458.00</t>
  </si>
  <si>
    <t>Deluxe king room</t>
  </si>
  <si>
    <t>702785873909</t>
  </si>
  <si>
    <t>2277095</t>
  </si>
  <si>
    <t>2021-10-15</t>
  </si>
  <si>
    <t>¥814.00</t>
  </si>
  <si>
    <t>¥81.00</t>
  </si>
  <si>
    <t>¥733.00</t>
  </si>
  <si>
    <t>702782811426</t>
  </si>
  <si>
    <t>2275502</t>
  </si>
  <si>
    <t>856247606</t>
  </si>
  <si>
    <t>澳门新口岸智选假日酒店</t>
  </si>
  <si>
    <t>LIU/WENRONG|QIU/HONGZHOU</t>
  </si>
  <si>
    <t>2021-10-16</t>
  </si>
  <si>
    <t>¥272.00</t>
  </si>
  <si>
    <t>¥21.00</t>
  </si>
  <si>
    <t>¥251.00</t>
  </si>
  <si>
    <t>Standard Room</t>
  </si>
  <si>
    <t>702784908969</t>
  </si>
  <si>
    <t>2276682</t>
  </si>
  <si>
    <t>158562032</t>
  </si>
  <si>
    <t>伊萨卡市中心下议院万豪酒店</t>
  </si>
  <si>
    <t>XIE/FEI|GU/DIANA</t>
  </si>
  <si>
    <t>2021-10-17</t>
  </si>
  <si>
    <t>¥4,860.00</t>
  </si>
  <si>
    <t>¥362.00</t>
  </si>
  <si>
    <t>¥4,498.00</t>
  </si>
  <si>
    <t>King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</si>
  <si>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</si>
  <si>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</si>
  <si>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</si>
  <si>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</si>
  <si>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</si>
  <si>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</si>
  <si>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</si>
  <si>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</si>
  <si>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</si>
  <si>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</si>
  <si>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</si>
  <si>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A211019095908481</t>
  </si>
  <si>
    <t>A211019095942481</t>
  </si>
  <si>
    <r>
      <t>总计：</t>
    </r>
    <r>
      <rPr>
        <sz val="10"/>
        <rFont val="Arial"/>
        <charset val="134"/>
      </rPr>
      <t>6675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</si>
  <si>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</si>
  <si>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</si>
  <si>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</si>
  <si>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</si>
  <si>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</si>
  <si>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</si>
  <si>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</si>
  <si>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</si>
  <si>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</si>
  <si>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</si>
  <si>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</si>
  <si>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</si>
  <si>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</si>
  <si>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</si>
  <si>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</si>
  <si>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</si>
  <si>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迪拜河喜来登大酒店</t>
  </si>
  <si>
    <t>SONG XIN</t>
  </si>
  <si>
    <t>退房日周结</t>
  </si>
  <si>
    <t>733.00</t>
  </si>
  <si>
    <t>RMB</t>
  </si>
  <si>
    <t>0</t>
  </si>
  <si>
    <t>0.00</t>
  </si>
  <si>
    <t>去哪儿直连</t>
  </si>
  <si>
    <t>2021-10-14 03:34:18</t>
  </si>
  <si>
    <t>汇智国际旅游发展有限公司</t>
  </si>
  <si>
    <t>直连</t>
  </si>
  <si>
    <t xml:space="preserve">伊萨卡市中心下议院万豪酒店 </t>
  </si>
  <si>
    <t>XIE FEI,GU DIANA</t>
  </si>
  <si>
    <t>4498.00</t>
  </si>
  <si>
    <t>2021-10-13 13:28:30</t>
  </si>
  <si>
    <t>DENG YUHAO</t>
  </si>
  <si>
    <t>458.00</t>
  </si>
  <si>
    <t>2021-10-13 12:34:39</t>
  </si>
  <si>
    <t>直采</t>
  </si>
  <si>
    <t>LIU WENRONG,QIU HONGZHOU</t>
  </si>
  <si>
    <t>251.00</t>
  </si>
  <si>
    <t>2021-10-11 09:38:50</t>
  </si>
  <si>
    <t>735.00</t>
  </si>
  <si>
    <t>2021-10-10 17:54:44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</si>
</sst>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5" borderId="13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29" borderId="11" applyNumberFormat="0" applyAlignment="0" applyProtection="0">
      <alignment vertical="center"/>
    </xf>
    <xf numFmtId="0" fontId="34" fillId="31" borderId="16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77</v>
      </c>
      <c r="L4" s="7">
        <v>1</v>
      </c>
      <c r="M4" s="7">
        <v>1</v>
      </c>
      <c r="N4" s="7" t="s">
        <v>91</v>
      </c>
      <c r="O4" s="7" t="s">
        <v>91</v>
      </c>
      <c r="P4" s="7" t="s">
        <v>98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83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 t="s">
        <v>103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98</v>
      </c>
      <c r="P5" s="7" t="s">
        <v>107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 t="s">
        <v>113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2</v>
      </c>
      <c r="M6" s="7">
        <v>1</v>
      </c>
      <c r="N6" s="7" t="s">
        <v>90</v>
      </c>
      <c r="O6" s="7" t="s">
        <v>107</v>
      </c>
      <c r="P6" s="7" t="s">
        <v>117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84</v>
      </c>
      <c r="AG6" t="s">
        <v>72</v>
      </c>
      <c r="AH6" t="s">
        <v>19</v>
      </c>
    </row>
    <row r="7" customHeight="1" spans="1:32">
      <c r="A7" s="10" t="s">
        <v>122</v>
      </c>
      <c r="B7" s="10"/>
      <c r="C7" s="10" t="s">
        <v>123</v>
      </c>
      <c r="D7" s="10"/>
      <c r="E7" s="10"/>
      <c r="F7" s="10"/>
      <c r="G7" s="10" t="s">
        <v>123</v>
      </c>
      <c r="H7" s="10" t="s">
        <v>123</v>
      </c>
      <c r="I7" s="10" t="s">
        <v>123</v>
      </c>
      <c r="J7" s="10" t="s">
        <v>123</v>
      </c>
      <c r="K7" s="10" t="s">
        <v>123</v>
      </c>
      <c r="L7" s="10" t="s">
        <v>123</v>
      </c>
      <c r="M7" s="10" t="s">
        <v>123</v>
      </c>
      <c r="N7" s="10" t="s">
        <v>123</v>
      </c>
      <c r="O7" s="10" t="s">
        <v>123</v>
      </c>
      <c r="P7" s="10" t="s">
        <v>123</v>
      </c>
      <c r="Q7" s="10"/>
      <c r="R7" s="13" t="s">
        <v>20</v>
      </c>
      <c r="S7" s="13" t="s">
        <v>19</v>
      </c>
      <c r="T7" s="10" t="s">
        <v>123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123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</v>
      </c>
      <c r="B1" s="4" t="s">
        <v>125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126</v>
      </c>
      <c r="H1" s="4" t="s">
        <v>127</v>
      </c>
      <c r="I1" s="4" t="s">
        <v>13</v>
      </c>
      <c r="J1" s="4" t="s">
        <v>17</v>
      </c>
      <c r="K1" s="4" t="s">
        <v>18</v>
      </c>
      <c r="L1" s="9" t="s">
        <v>128</v>
      </c>
      <c r="M1" s="4" t="s">
        <v>129</v>
      </c>
      <c r="N1" s="4" t="s">
        <v>130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31" sqref="G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735</v>
      </c>
      <c r="E2" t="str">
        <f>VLOOKUP(A2,HOP!A:L,12,0)</f>
        <v>735.00</v>
      </c>
      <c r="F2" t="str">
        <f>VLOOKUP(A2,HOP!A:C,3,0)</f>
        <v>2275276</v>
      </c>
      <c r="G2">
        <f>D2-E2</f>
        <v>0</v>
      </c>
      <c r="H2" t="str">
        <f>$H$1&amp;F2</f>
        <v>，2275276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91</v>
      </c>
      <c r="D3" s="3">
        <v>458</v>
      </c>
      <c r="E3" t="str">
        <f>VLOOKUP(A3,HOP!A:L,12,0)</f>
        <v>458.00</v>
      </c>
      <c r="F3" t="str">
        <f>VLOOKUP(A3,HOP!A:C,3,0)</f>
        <v>2276644</v>
      </c>
      <c r="G3">
        <f>D3-E3</f>
        <v>0</v>
      </c>
      <c r="H3" t="str">
        <f>$H$1&amp;F3</f>
        <v>，2276644</v>
      </c>
      <c r="I3" t="str">
        <f>VLOOKUP(A3,HOP!A:T,20,0)</f>
        <v>直采</v>
      </c>
    </row>
    <row r="4" ht="14.25" customHeight="1" spans="1:9">
      <c r="A4" s="6" t="s">
        <v>96</v>
      </c>
      <c r="B4" s="7" t="s">
        <v>91</v>
      </c>
      <c r="C4" s="7" t="s">
        <v>98</v>
      </c>
      <c r="D4" s="3">
        <v>733</v>
      </c>
      <c r="E4" t="str">
        <f>VLOOKUP(A4,HOP!A:L,12,0)</f>
        <v>733.00</v>
      </c>
      <c r="F4" t="str">
        <f>VLOOKUP(A4,HOP!A:C,3,0)</f>
        <v>2277095</v>
      </c>
      <c r="G4">
        <f>D4-E4</f>
        <v>0</v>
      </c>
      <c r="H4" t="str">
        <f>$H$1&amp;F4</f>
        <v>，2277095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98</v>
      </c>
      <c r="C5" s="7" t="s">
        <v>107</v>
      </c>
      <c r="D5" s="3">
        <v>251</v>
      </c>
      <c r="E5" t="str">
        <f>VLOOKUP(A5,HOP!A:L,12,0)</f>
        <v>251.00</v>
      </c>
      <c r="F5" t="str">
        <f>VLOOKUP(A5,HOP!A:C,3,0)</f>
        <v>2275502</v>
      </c>
      <c r="G5">
        <f>D5-E5</f>
        <v>0</v>
      </c>
      <c r="H5" t="str">
        <f>$H$1&amp;F5</f>
        <v>，2275502</v>
      </c>
      <c r="I5" t="str">
        <f>VLOOKUP(A5,HOP!A:T,20,0)</f>
        <v>直采</v>
      </c>
    </row>
    <row r="6" ht="14.25" customHeight="1" spans="1:9">
      <c r="A6" s="6" t="s">
        <v>112</v>
      </c>
      <c r="B6" s="7" t="s">
        <v>107</v>
      </c>
      <c r="C6" s="7" t="s">
        <v>117</v>
      </c>
      <c r="D6" s="3">
        <v>4498</v>
      </c>
      <c r="E6" t="str">
        <f>VLOOKUP(A6,HOP!A:L,12,0)</f>
        <v>4498.00</v>
      </c>
      <c r="F6" t="str">
        <f>VLOOKUP(A6,HOP!A:C,3,0)</f>
        <v>2276682</v>
      </c>
      <c r="G6">
        <f>D6-E6</f>
        <v>0</v>
      </c>
      <c r="H6" t="str">
        <f>$H$1&amp;F6</f>
        <v>，2276682</v>
      </c>
      <c r="I6" t="str">
        <f>VLOOKUP(A6,HOP!A:T,20,0)</f>
        <v>直连</v>
      </c>
    </row>
    <row r="8" spans="4:4">
      <c r="D8" s="3">
        <f>SUM(D2:D7)</f>
        <v>6675</v>
      </c>
    </row>
    <row r="9" ht="14.25" spans="4:4">
      <c r="D9" s="8" t="s">
        <v>22</v>
      </c>
    </row>
    <row r="12" spans="1:3">
      <c r="A12" t="s">
        <v>133</v>
      </c>
      <c r="C12">
        <v>709</v>
      </c>
    </row>
    <row r="13" spans="1:3">
      <c r="A13" t="s">
        <v>134</v>
      </c>
      <c r="C13">
        <v>5966</v>
      </c>
    </row>
    <row r="14" spans="1:3">
      <c r="A14" s="5" t="s">
        <v>135</v>
      </c>
      <c r="C14">
        <f>SUM(C12:C13)</f>
        <v>6675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136</v>
      </c>
      <c r="B1" s="2" t="s">
        <v>137</v>
      </c>
      <c r="C1" s="2" t="s">
        <v>138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</row>
    <row r="2" s="1" customFormat="1" spans="1:20">
      <c r="A2" s="1" t="s">
        <v>96</v>
      </c>
      <c r="B2" s="1" t="s">
        <v>91</v>
      </c>
      <c r="C2" s="1" t="s">
        <v>97</v>
      </c>
      <c r="D2" s="1" t="s">
        <v>152</v>
      </c>
      <c r="E2" s="1" t="s">
        <v>153</v>
      </c>
      <c r="F2" s="1" t="s">
        <v>91</v>
      </c>
      <c r="G2" s="1" t="s">
        <v>98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72</v>
      </c>
      <c r="S2" s="1" t="s">
        <v>161</v>
      </c>
      <c r="T2" s="1" t="s">
        <v>162</v>
      </c>
    </row>
    <row r="3" s="1" customFormat="1" spans="1:20">
      <c r="A3" s="1" t="s">
        <v>112</v>
      </c>
      <c r="B3" s="1" t="s">
        <v>90</v>
      </c>
      <c r="C3" s="1" t="s">
        <v>113</v>
      </c>
      <c r="D3" s="1" t="s">
        <v>163</v>
      </c>
      <c r="E3" s="1" t="s">
        <v>164</v>
      </c>
      <c r="F3" s="1" t="s">
        <v>107</v>
      </c>
      <c r="G3" s="1" t="s">
        <v>117</v>
      </c>
      <c r="H3" s="1" t="s">
        <v>154</v>
      </c>
      <c r="I3" s="1" t="s">
        <v>165</v>
      </c>
      <c r="J3" s="1" t="s">
        <v>156</v>
      </c>
      <c r="K3" s="1" t="s">
        <v>165</v>
      </c>
      <c r="L3" s="1" t="s">
        <v>165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166</v>
      </c>
      <c r="R3" s="1" t="s">
        <v>72</v>
      </c>
      <c r="S3" s="1" t="s">
        <v>161</v>
      </c>
      <c r="T3" s="1" t="s">
        <v>162</v>
      </c>
    </row>
    <row r="4" s="1" customFormat="1" spans="1:20">
      <c r="A4" s="1" t="s">
        <v>85</v>
      </c>
      <c r="B4" s="1" t="s">
        <v>90</v>
      </c>
      <c r="C4" s="1" t="s">
        <v>86</v>
      </c>
      <c r="D4" s="1" t="s">
        <v>88</v>
      </c>
      <c r="E4" s="1" t="s">
        <v>167</v>
      </c>
      <c r="F4" s="1" t="s">
        <v>90</v>
      </c>
      <c r="G4" s="1" t="s">
        <v>91</v>
      </c>
      <c r="H4" s="1" t="s">
        <v>154</v>
      </c>
      <c r="I4" s="1" t="s">
        <v>168</v>
      </c>
      <c r="J4" s="1" t="s">
        <v>156</v>
      </c>
      <c r="K4" s="1" t="s">
        <v>168</v>
      </c>
      <c r="L4" s="1" t="s">
        <v>168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169</v>
      </c>
      <c r="R4" s="1" t="s">
        <v>72</v>
      </c>
      <c r="S4" s="1" t="s">
        <v>161</v>
      </c>
      <c r="T4" s="1" t="s">
        <v>170</v>
      </c>
    </row>
    <row r="5" s="1" customFormat="1" spans="1:20">
      <c r="A5" s="1" t="s">
        <v>102</v>
      </c>
      <c r="B5" s="1" t="s">
        <v>79</v>
      </c>
      <c r="C5" s="1" t="s">
        <v>103</v>
      </c>
      <c r="D5" s="1" t="s">
        <v>105</v>
      </c>
      <c r="E5" s="1" t="s">
        <v>171</v>
      </c>
      <c r="F5" s="1" t="s">
        <v>98</v>
      </c>
      <c r="G5" s="1" t="s">
        <v>107</v>
      </c>
      <c r="H5" s="1" t="s">
        <v>154</v>
      </c>
      <c r="I5" s="1" t="s">
        <v>172</v>
      </c>
      <c r="J5" s="1" t="s">
        <v>156</v>
      </c>
      <c r="K5" s="1" t="s">
        <v>172</v>
      </c>
      <c r="L5" s="1" t="s">
        <v>172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173</v>
      </c>
      <c r="R5" s="1" t="s">
        <v>72</v>
      </c>
      <c r="S5" s="1" t="s">
        <v>161</v>
      </c>
      <c r="T5" s="1" t="s">
        <v>170</v>
      </c>
    </row>
    <row r="6" s="1" customFormat="1" spans="1:20">
      <c r="A6" s="1" t="s">
        <v>69</v>
      </c>
      <c r="B6" s="1" t="s">
        <v>78</v>
      </c>
      <c r="C6" s="1" t="s">
        <v>70</v>
      </c>
      <c r="D6" s="1" t="s">
        <v>152</v>
      </c>
      <c r="E6" s="1" t="s">
        <v>153</v>
      </c>
      <c r="F6" s="1" t="s">
        <v>78</v>
      </c>
      <c r="G6" s="1" t="s">
        <v>79</v>
      </c>
      <c r="H6" s="1" t="s">
        <v>154</v>
      </c>
      <c r="I6" s="1" t="s">
        <v>174</v>
      </c>
      <c r="J6" s="1" t="s">
        <v>156</v>
      </c>
      <c r="K6" s="1" t="s">
        <v>174</v>
      </c>
      <c r="L6" s="1" t="s">
        <v>174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175</v>
      </c>
      <c r="R6" s="1" t="s">
        <v>72</v>
      </c>
      <c r="S6" s="1" t="s">
        <v>161</v>
      </c>
      <c r="T6" s="1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2021-10-19T01:58:45Z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F6AA8A82572148969FEB550C9BDAD2B1</vt:lpwstr>
  </property>
</Properties>
</file>