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<sst xmlns="http://schemas.openxmlformats.org/spreadsheetml/2006/main" count="469" uniqueCount="170">
  <si>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</si>
  <si>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</si>
  <si>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</si>
  <si>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</si>
  <si>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</si>
  <si>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</si>
  <si>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</si>
  <si>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</si>
  <si>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</si>
  <si>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</si>
  <si>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</si>
  <si>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</si>
  <si>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</si>
  <si>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</si>
  <si>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</si>
  <si>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</si>
  <si>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</si>
  <si>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</si>
  <si>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</si>
  <si>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</si>
  <si>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</si>
  <si>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</si>
  <si>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</si>
  <si>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</si>
  <si>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</si>
  <si>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</si>
  <si>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</si>
  <si>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[兴义]贝壳酒店(兴义机场店)(77382354)</t>
  </si>
  <si>
    <t>商务双床房&lt;双人入住&gt;&lt;内宾&gt;&lt;预付&gt;&lt;无早&gt;</t>
  </si>
  <si>
    <t>CNY</t>
  </si>
  <si>
    <t>田茂珍</t>
  </si>
  <si>
    <t>CA11323211029CNY</t>
  </si>
  <si>
    <t>未提现</t>
  </si>
  <si>
    <t>携程开票</t>
  </si>
  <si>
    <t>[和平]和平热龙温泉度假村(71638387)</t>
  </si>
  <si>
    <t>二房木屋别墅&lt;特惠专享&gt;&lt;四人入住&gt;&lt;早餐&gt;</t>
  </si>
  <si>
    <t>严穗玲</t>
  </si>
  <si>
    <t>[通辽]贝壳酒店(内蒙古通辽民族大学店)(70405528)</t>
  </si>
  <si>
    <t>樊建敏,赵建春</t>
  </si>
  <si>
    <t>[深圳]山水时尚酒店(深圳华强北店)(60986701)</t>
  </si>
  <si>
    <t>高级双床房&lt;双人入住&gt;&lt;内宾&gt;&lt;预付&gt;&lt;无早&gt;</t>
  </si>
  <si>
    <t>石兴文</t>
  </si>
  <si>
    <t>[珠海]珠海旭日湾巢酒店(60988936)</t>
  </si>
  <si>
    <t>动漫主题房&lt;双人入住&gt;&lt;内宾&gt;&lt;预付&gt;&lt;双早&gt;</t>
  </si>
  <si>
    <t>王海龙</t>
  </si>
  <si>
    <t>[随州]IU酒店(随州舜井大道客运中心店)(73268059)</t>
  </si>
  <si>
    <t>U+观影大床房&lt;双人入住&gt;&lt;内宾&gt;&lt;预付&gt;&lt;无早&gt;</t>
  </si>
  <si>
    <t>党琴</t>
  </si>
  <si>
    <t>[吉安]吉安庐陵东方宾馆(71450971)</t>
  </si>
  <si>
    <t>豪华双床房&lt;双人入住&gt;&lt;内宾&gt;&lt;预付&gt;&lt;双早&gt;</t>
  </si>
  <si>
    <t>周强</t>
  </si>
  <si>
    <t>[合肥]安徽金陵大饭店(65979885)</t>
  </si>
  <si>
    <t>豪华大床房&lt;双人入住&gt;&lt;内宾&gt;&lt;预付&gt;&lt;双早&gt;</t>
  </si>
  <si>
    <t>王垚</t>
  </si>
  <si>
    <t>[安顺]安顺豪生温泉度假酒店(80625373)</t>
  </si>
  <si>
    <t>行政大床房&lt;双人入住&gt;&lt;中宾&gt;&lt;日历房套餐高价值&gt;&lt;双早&gt;&lt;新酒店礼盒&gt;</t>
  </si>
  <si>
    <t>宋宇婷</t>
  </si>
  <si>
    <t>轻奢大床房&lt;双人入住&gt;&lt;中宾&gt;&lt;日历房套餐高价值&gt;&lt;双早&gt;&lt;新酒店礼盒&gt;</t>
  </si>
  <si>
    <t>肖健</t>
  </si>
  <si>
    <t>取消</t>
  </si>
  <si>
    <t>[慈溪]慈溪开元名庭大酒店(66075856)</t>
  </si>
  <si>
    <t>高级双床房&lt;双人入住&gt;&lt;内宾&gt;&lt;预付&gt;&lt;双早&gt;</t>
  </si>
  <si>
    <t>周洋</t>
  </si>
  <si>
    <t>刘庭</t>
  </si>
  <si>
    <t>[成都]喆啡酒店(成都茶店子客运站金科北路地铁站店)(71009921)</t>
  </si>
  <si>
    <t>啡凡双床房&lt;内宾&gt;&lt;双人入住&gt;&lt;预付&gt;&lt;无早&gt;</t>
  </si>
  <si>
    <t>周金刚</t>
  </si>
  <si>
    <t>[南昌]希岸酒店(南昌红谷滩铜锣湾广场店)(60983829)</t>
  </si>
  <si>
    <t>玲珑大床房&lt;双人入住&gt;&lt;内宾&gt;&lt;预付&gt;&lt;无早&gt;</t>
  </si>
  <si>
    <t>廖鹏</t>
  </si>
  <si>
    <t>高级大床房&lt;双人入住&gt;&lt;内宾&gt;&lt;预付&gt;&lt;无早&gt;</t>
  </si>
  <si>
    <t>欧月秀</t>
  </si>
  <si>
    <t>调整</t>
  </si>
  <si>
    <t>[桐乡]花筑·乌镇悦厢人文艺术客栈(69068740)</t>
  </si>
  <si>
    <t>清趣民宿大床房&lt;双人入住&gt;&lt;内宾&gt;&lt;预付&gt;&lt;双早&gt;</t>
  </si>
  <si>
    <t>蒋珂</t>
  </si>
  <si>
    <t>[广州]广州珀丽酒店(54888937)</t>
  </si>
  <si>
    <t>行政大床房&lt;双人入住&gt;&lt;内宾&gt;&lt;预付&gt;&lt;无早&gt;</t>
  </si>
  <si>
    <t>吴桂鑫</t>
  </si>
  <si>
    <t>行政双床房&lt;内宾&gt;&lt;双人入住&gt;&lt;预付&gt;&lt;无早&gt;</t>
  </si>
  <si>
    <t>陶华清</t>
  </si>
  <si>
    <t>[上海]锦江之星品尚(上海川沙地铁站旅游度假区店)(46117442)</t>
  </si>
  <si>
    <t>商务标准房B&lt;双人入住&gt;&lt;内宾&gt;&lt;预付&gt;&lt;无早&gt;</t>
  </si>
  <si>
    <t>章卫</t>
  </si>
  <si>
    <t>，</t>
  </si>
  <si>
    <t>202110251214310025</t>
  </si>
  <si>
    <t>房集</t>
  </si>
  <si>
    <t>202110251423460025</t>
  </si>
  <si>
    <t>本期收回1476元</t>
  </si>
  <si>
    <t>A211029100307481</t>
  </si>
  <si>
    <t>A211029100356481</t>
  </si>
  <si>
    <t>A211029100505481</t>
  </si>
  <si>
    <t>i211029100712 房集：753.95</t>
  </si>
  <si>
    <t>CNY / HKD 当前参考汇率: 1.216968348</t>
  </si>
  <si>
    <t>总计： 8316.07 CNY/
10120.39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</si>
  <si>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</si>
  <si>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</si>
  <si>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</si>
  <si>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</si>
  <si>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</si>
  <si>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</si>
  <si>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</si>
  <si>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</si>
  <si>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</si>
  <si>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</si>
  <si>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</si>
  <si>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</si>
  <si>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</si>
  <si>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</si>
  <si>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</si>
  <si>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</si>
  <si>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</si>
  <si>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2021-10-25</t>
  </si>
  <si>
    <t>2283224</t>
  </si>
  <si>
    <t>山水时尚酒店(深圳华强北店)</t>
  </si>
  <si>
    <t>2021-10-26</t>
  </si>
  <si>
    <t>退房日月结</t>
  </si>
  <si>
    <t>262.84</t>
  </si>
  <si>
    <t>RMB</t>
  </si>
  <si>
    <t>0</t>
  </si>
  <si>
    <t>0.00</t>
  </si>
  <si>
    <t>携程汇智国内直连</t>
  </si>
  <si>
    <t>2021-10-25 21:29:13</t>
  </si>
  <si>
    <t>否</t>
  </si>
  <si>
    <t>汇智国际旅游发展有限公司</t>
  </si>
  <si>
    <t>直连</t>
  </si>
  <si>
    <t>2283157</t>
  </si>
  <si>
    <t>希岸酒店(南昌红谷滩铜锣湾广场店)</t>
  </si>
  <si>
    <t>199.89</t>
  </si>
  <si>
    <t>2021-10-25 19:17:51</t>
  </si>
  <si>
    <t>2283084</t>
  </si>
  <si>
    <t>喆啡酒店(成都茶店子客运站金科北路地铁站店)</t>
  </si>
  <si>
    <t>311.73</t>
  </si>
  <si>
    <t>2021-10-25 16:33:26</t>
  </si>
  <si>
    <t>2283082</t>
  </si>
  <si>
    <t>吉安庐陵东方宾馆</t>
  </si>
  <si>
    <t>504.73</t>
  </si>
  <si>
    <t>2021-10-25 16:30:32</t>
  </si>
  <si>
    <t>2283061</t>
  </si>
  <si>
    <t>慈溪开元名庭大酒店</t>
  </si>
  <si>
    <t>318.71</t>
  </si>
  <si>
    <t>2021-10-25 15:45:23</t>
  </si>
  <si>
    <t>2283000</t>
  </si>
  <si>
    <t>安徽金陵大饭店</t>
  </si>
  <si>
    <t>470.57</t>
  </si>
  <si>
    <t>2021-10-25 11:47:54</t>
  </si>
  <si>
    <t>2282981</t>
  </si>
  <si>
    <t>2021-10-25 10:58:38</t>
  </si>
  <si>
    <t>2282963</t>
  </si>
  <si>
    <t>IU酒店(随州舜井大道客运中心店)</t>
  </si>
  <si>
    <t>199.66</t>
  </si>
  <si>
    <t>2021-10-25 09:41:40</t>
  </si>
  <si>
    <t>2282944</t>
  </si>
  <si>
    <t>珠海旭日湾巢酒店</t>
  </si>
  <si>
    <t>260.49</t>
  </si>
  <si>
    <t>2021-10-25 08:14:25</t>
  </si>
  <si>
    <t>2021-10-24</t>
  </si>
  <si>
    <t>2282647</t>
  </si>
  <si>
    <t>贝壳酒店(内蒙古通辽民族大学店)</t>
  </si>
  <si>
    <t>616.00</t>
  </si>
  <si>
    <t>2021-10-24 16:32:19</t>
  </si>
  <si>
    <t>2282632</t>
  </si>
  <si>
    <t>和平热龙温泉度假村</t>
  </si>
  <si>
    <t>880.00</t>
  </si>
  <si>
    <t>2021-10-24 15:43:42</t>
  </si>
  <si>
    <t>直采</t>
  </si>
  <si>
    <t>2282523</t>
  </si>
  <si>
    <t>贝壳酒店(兴义机场店)</t>
  </si>
  <si>
    <t>234.18</t>
  </si>
  <si>
    <t>2021-10-24 08:52:51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</si>
</sst>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9" fillId="16" borderId="1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16647801511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44493</v>
      </c>
      <c r="G2" s="5">
        <v>44495</v>
      </c>
      <c r="H2" s="4">
        <v>1</v>
      </c>
      <c r="I2" s="4">
        <v>2</v>
      </c>
      <c r="J2" s="4">
        <v>2</v>
      </c>
      <c r="K2" s="4" t="s">
        <v>29</v>
      </c>
      <c r="L2" s="4">
        <v>234.18</v>
      </c>
      <c r="M2" s="4">
        <v>234.18</v>
      </c>
      <c r="N2" s="4" t="s">
        <v>30</v>
      </c>
      <c r="O2" s="4" t="s">
        <v>31</v>
      </c>
      <c r="P2" s="4" t="s">
        <v>32</v>
      </c>
      <c r="Q2" s="4">
        <v>0</v>
      </c>
      <c r="R2" s="6">
        <v>44493</v>
      </c>
      <c r="S2" s="5">
        <v>44498</v>
      </c>
      <c r="T2" s="4" t="s">
        <v>33</v>
      </c>
      <c r="U2" s="4">
        <v>234.18</v>
      </c>
      <c r="V2" s="4">
        <v>0</v>
      </c>
      <c r="W2" s="4">
        <v>0</v>
      </c>
      <c r="X2" s="4">
        <v>2282523</v>
      </c>
    </row>
    <row r="3" s="4" customFormat="1" spans="1:23">
      <c r="A3" s="4">
        <v>16649143888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44494</v>
      </c>
      <c r="G3" s="5">
        <v>44495</v>
      </c>
      <c r="H3" s="4">
        <v>1</v>
      </c>
      <c r="I3" s="4">
        <v>1</v>
      </c>
      <c r="J3" s="4">
        <v>1</v>
      </c>
      <c r="K3" s="4" t="s">
        <v>29</v>
      </c>
      <c r="L3" s="4">
        <v>880</v>
      </c>
      <c r="M3" s="4">
        <v>880</v>
      </c>
      <c r="N3" s="4" t="s">
        <v>36</v>
      </c>
      <c r="O3" s="4" t="s">
        <v>31</v>
      </c>
      <c r="P3" s="4" t="s">
        <v>32</v>
      </c>
      <c r="Q3" s="4">
        <v>0</v>
      </c>
      <c r="R3" s="6">
        <v>44493</v>
      </c>
      <c r="S3" s="5">
        <v>44498</v>
      </c>
      <c r="T3" s="4" t="s">
        <v>33</v>
      </c>
      <c r="U3" s="4">
        <v>880</v>
      </c>
      <c r="V3" s="4">
        <v>0</v>
      </c>
      <c r="W3" s="4">
        <v>0</v>
      </c>
    </row>
    <row r="4" s="4" customFormat="1" spans="1:24">
      <c r="A4" s="4">
        <v>16649347415</v>
      </c>
      <c r="B4" s="4" t="s">
        <v>25</v>
      </c>
      <c r="C4" s="4" t="s">
        <v>26</v>
      </c>
      <c r="D4" s="4" t="s">
        <v>37</v>
      </c>
      <c r="E4" s="4" t="s">
        <v>28</v>
      </c>
      <c r="F4" s="5">
        <v>44493</v>
      </c>
      <c r="G4" s="5">
        <v>44495</v>
      </c>
      <c r="H4" s="4">
        <v>2</v>
      </c>
      <c r="I4" s="4">
        <v>2</v>
      </c>
      <c r="J4" s="4">
        <v>4</v>
      </c>
      <c r="K4" s="4" t="s">
        <v>29</v>
      </c>
      <c r="L4" s="4">
        <v>616</v>
      </c>
      <c r="M4" s="4">
        <v>616</v>
      </c>
      <c r="N4" s="4" t="s">
        <v>38</v>
      </c>
      <c r="O4" s="4" t="s">
        <v>31</v>
      </c>
      <c r="P4" s="4" t="s">
        <v>32</v>
      </c>
      <c r="Q4" s="4">
        <v>0</v>
      </c>
      <c r="R4" s="6">
        <v>44493</v>
      </c>
      <c r="S4" s="5">
        <v>44498</v>
      </c>
      <c r="T4" s="4" t="s">
        <v>33</v>
      </c>
      <c r="U4" s="4">
        <v>616</v>
      </c>
      <c r="V4" s="4">
        <v>0</v>
      </c>
      <c r="W4" s="4">
        <v>0</v>
      </c>
      <c r="X4" s="4">
        <v>2282647</v>
      </c>
    </row>
    <row r="5" s="4" customFormat="1" spans="1:24">
      <c r="A5" s="4">
        <v>16655099192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44494</v>
      </c>
      <c r="G5" s="5">
        <v>44495</v>
      </c>
      <c r="H5" s="4">
        <v>1</v>
      </c>
      <c r="I5" s="4">
        <v>1</v>
      </c>
      <c r="J5" s="4">
        <v>1</v>
      </c>
      <c r="K5" s="4" t="s">
        <v>29</v>
      </c>
      <c r="L5" s="4">
        <v>262.84</v>
      </c>
      <c r="M5" s="4">
        <v>262.84</v>
      </c>
      <c r="N5" s="4" t="s">
        <v>41</v>
      </c>
      <c r="O5" s="4" t="s">
        <v>31</v>
      </c>
      <c r="P5" s="4" t="s">
        <v>32</v>
      </c>
      <c r="Q5" s="4">
        <v>0</v>
      </c>
      <c r="R5" s="6">
        <v>44493</v>
      </c>
      <c r="S5" s="5">
        <v>44498</v>
      </c>
      <c r="T5" s="4" t="s">
        <v>33</v>
      </c>
      <c r="U5" s="4">
        <v>262.84</v>
      </c>
      <c r="V5" s="4">
        <v>0</v>
      </c>
      <c r="W5" s="4">
        <v>0</v>
      </c>
      <c r="X5" s="4">
        <v>2282788</v>
      </c>
    </row>
    <row r="6" s="4" customFormat="1" spans="1:24">
      <c r="A6" s="4">
        <v>16655880820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44494</v>
      </c>
      <c r="G6" s="5">
        <v>44495</v>
      </c>
      <c r="H6" s="4">
        <v>1</v>
      </c>
      <c r="I6" s="4">
        <v>1</v>
      </c>
      <c r="J6" s="4">
        <v>1</v>
      </c>
      <c r="K6" s="4" t="s">
        <v>29</v>
      </c>
      <c r="L6" s="4">
        <v>260.49</v>
      </c>
      <c r="M6" s="4">
        <v>260.49</v>
      </c>
      <c r="N6" s="4" t="s">
        <v>44</v>
      </c>
      <c r="O6" s="4" t="s">
        <v>31</v>
      </c>
      <c r="P6" s="4" t="s">
        <v>32</v>
      </c>
      <c r="Q6" s="4">
        <v>0</v>
      </c>
      <c r="R6" s="6">
        <v>44494</v>
      </c>
      <c r="S6" s="5">
        <v>44498</v>
      </c>
      <c r="T6" s="4" t="s">
        <v>33</v>
      </c>
      <c r="U6" s="4">
        <v>260.49</v>
      </c>
      <c r="V6" s="4">
        <v>0</v>
      </c>
      <c r="W6" s="4">
        <v>0</v>
      </c>
      <c r="X6" s="4">
        <v>2282944</v>
      </c>
    </row>
    <row r="7" s="4" customFormat="1" spans="1:25">
      <c r="A7" s="4">
        <v>16656096821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44494</v>
      </c>
      <c r="G7" s="5">
        <v>44495</v>
      </c>
      <c r="H7" s="4">
        <v>1</v>
      </c>
      <c r="I7" s="4">
        <v>1</v>
      </c>
      <c r="J7" s="4">
        <v>1</v>
      </c>
      <c r="K7" s="4" t="s">
        <v>29</v>
      </c>
      <c r="L7" s="4">
        <v>199.66</v>
      </c>
      <c r="M7" s="4">
        <v>199.66</v>
      </c>
      <c r="N7" s="4" t="s">
        <v>47</v>
      </c>
      <c r="O7" s="4" t="s">
        <v>31</v>
      </c>
      <c r="P7" s="4" t="s">
        <v>32</v>
      </c>
      <c r="Q7" s="4">
        <v>0</v>
      </c>
      <c r="R7" s="6">
        <v>44494</v>
      </c>
      <c r="S7" s="5">
        <v>44498</v>
      </c>
      <c r="T7" s="4" t="s">
        <v>33</v>
      </c>
      <c r="U7" s="4">
        <v>199.66</v>
      </c>
      <c r="V7" s="4">
        <v>0</v>
      </c>
      <c r="W7" s="4">
        <v>0</v>
      </c>
      <c r="X7" s="4">
        <v>2282963</v>
      </c>
      <c r="Y7" s="4">
        <v>103977325544</v>
      </c>
    </row>
    <row r="8" s="4" customFormat="1" spans="1:23">
      <c r="A8" s="4">
        <v>16656477295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44494</v>
      </c>
      <c r="G8" s="5">
        <v>44495</v>
      </c>
      <c r="H8" s="4">
        <v>1</v>
      </c>
      <c r="I8" s="4">
        <v>1</v>
      </c>
      <c r="J8" s="4">
        <v>1</v>
      </c>
      <c r="K8" s="4" t="s">
        <v>29</v>
      </c>
      <c r="L8" s="4">
        <v>504.73</v>
      </c>
      <c r="M8" s="4">
        <v>504.73</v>
      </c>
      <c r="N8" s="4" t="s">
        <v>50</v>
      </c>
      <c r="O8" s="4" t="s">
        <v>31</v>
      </c>
      <c r="P8" s="4" t="s">
        <v>32</v>
      </c>
      <c r="Q8" s="4">
        <v>0</v>
      </c>
      <c r="R8" s="6">
        <v>44494</v>
      </c>
      <c r="S8" s="5">
        <v>44498</v>
      </c>
      <c r="T8" s="4" t="s">
        <v>33</v>
      </c>
      <c r="U8" s="4">
        <v>504.73</v>
      </c>
      <c r="V8" s="4">
        <v>0</v>
      </c>
      <c r="W8" s="4">
        <v>0</v>
      </c>
    </row>
    <row r="9" s="4" customFormat="1" spans="1:24">
      <c r="A9" s="4">
        <v>16656704953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44494</v>
      </c>
      <c r="G9" s="5">
        <v>44495</v>
      </c>
      <c r="H9" s="4">
        <v>1</v>
      </c>
      <c r="I9" s="4">
        <v>1</v>
      </c>
      <c r="J9" s="4">
        <v>1</v>
      </c>
      <c r="K9" s="4" t="s">
        <v>29</v>
      </c>
      <c r="L9" s="4">
        <v>470.57</v>
      </c>
      <c r="M9" s="4">
        <v>470.57</v>
      </c>
      <c r="N9" s="4" t="s">
        <v>53</v>
      </c>
      <c r="O9" s="4" t="s">
        <v>31</v>
      </c>
      <c r="P9" s="4" t="s">
        <v>32</v>
      </c>
      <c r="Q9" s="4">
        <v>0</v>
      </c>
      <c r="R9" s="6">
        <v>44494</v>
      </c>
      <c r="S9" s="5">
        <v>44498</v>
      </c>
      <c r="T9" s="4" t="s">
        <v>33</v>
      </c>
      <c r="U9" s="4">
        <v>470.57</v>
      </c>
      <c r="V9" s="4">
        <v>0</v>
      </c>
      <c r="W9" s="4">
        <v>0</v>
      </c>
      <c r="X9" s="4">
        <v>2283000</v>
      </c>
    </row>
    <row r="10" s="4" customFormat="1" spans="1:25">
      <c r="A10" s="4">
        <v>16656915005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44494</v>
      </c>
      <c r="G10" s="5">
        <v>44495</v>
      </c>
      <c r="H10" s="4">
        <v>1</v>
      </c>
      <c r="I10" s="4">
        <v>1</v>
      </c>
      <c r="J10" s="4">
        <v>1</v>
      </c>
      <c r="K10" s="4" t="s">
        <v>29</v>
      </c>
      <c r="L10" s="4">
        <v>396.1</v>
      </c>
      <c r="M10" s="4">
        <v>396.1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44494</v>
      </c>
      <c r="S10" s="5">
        <v>44498</v>
      </c>
      <c r="T10" s="4" t="s">
        <v>33</v>
      </c>
      <c r="U10" s="4">
        <v>396.1</v>
      </c>
      <c r="V10" s="4">
        <v>0</v>
      </c>
      <c r="W10" s="4">
        <v>0</v>
      </c>
      <c r="X10" s="4"/>
      <c r="Y10" s="4">
        <v>1243735</v>
      </c>
    </row>
    <row r="11" s="4" customFormat="1" spans="1:23">
      <c r="A11" s="4">
        <v>16657645711</v>
      </c>
      <c r="B11" s="4" t="s">
        <v>25</v>
      </c>
      <c r="C11" s="4" t="s">
        <v>26</v>
      </c>
      <c r="D11" s="4" t="s">
        <v>54</v>
      </c>
      <c r="E11" s="4" t="s">
        <v>57</v>
      </c>
      <c r="F11" s="5">
        <v>44494</v>
      </c>
      <c r="G11" s="5">
        <v>44495</v>
      </c>
      <c r="H11" s="4">
        <v>1</v>
      </c>
      <c r="I11" s="4">
        <v>1</v>
      </c>
      <c r="J11" s="4">
        <v>1</v>
      </c>
      <c r="K11" s="4" t="s">
        <v>29</v>
      </c>
      <c r="L11" s="4">
        <v>357.85</v>
      </c>
      <c r="M11" s="4">
        <v>357.85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44494</v>
      </c>
      <c r="S11" s="5">
        <v>44498</v>
      </c>
      <c r="T11" s="4" t="s">
        <v>33</v>
      </c>
      <c r="U11" s="4">
        <v>357.85</v>
      </c>
      <c r="V11" s="4">
        <v>0</v>
      </c>
      <c r="W11" s="4">
        <v>0</v>
      </c>
    </row>
    <row r="12" s="4" customFormat="1" spans="1:24">
      <c r="A12" s="4">
        <v>16655099192</v>
      </c>
      <c r="B12" s="4" t="s">
        <v>25</v>
      </c>
      <c r="C12" s="4" t="s">
        <v>59</v>
      </c>
      <c r="D12" s="4" t="s">
        <v>39</v>
      </c>
      <c r="E12" s="4" t="s">
        <v>40</v>
      </c>
      <c r="F12" s="5">
        <v>44494</v>
      </c>
      <c r="G12" s="5">
        <v>44495</v>
      </c>
      <c r="H12" s="4">
        <v>1</v>
      </c>
      <c r="I12" s="4">
        <v>1</v>
      </c>
      <c r="J12" s="4">
        <v>1</v>
      </c>
      <c r="K12" s="4" t="s">
        <v>29</v>
      </c>
      <c r="L12" s="4">
        <v>-262.84</v>
      </c>
      <c r="M12" s="4">
        <v>-262.84</v>
      </c>
      <c r="N12" s="4" t="s">
        <v>41</v>
      </c>
      <c r="O12" s="4" t="s">
        <v>31</v>
      </c>
      <c r="P12" s="4" t="s">
        <v>32</v>
      </c>
      <c r="Q12" s="4">
        <v>0</v>
      </c>
      <c r="R12" s="6">
        <v>44493</v>
      </c>
      <c r="S12" s="5">
        <v>44498</v>
      </c>
      <c r="T12" s="4" t="s">
        <v>33</v>
      </c>
      <c r="U12" s="4">
        <v>-262.84</v>
      </c>
      <c r="V12" s="4">
        <v>0</v>
      </c>
      <c r="W12" s="4">
        <v>0</v>
      </c>
      <c r="X12" s="4">
        <v>2282788</v>
      </c>
    </row>
    <row r="13" s="4" customFormat="1" spans="1:25">
      <c r="A13" s="4">
        <v>16658064004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44494</v>
      </c>
      <c r="G13" s="5">
        <v>44495</v>
      </c>
      <c r="H13" s="4">
        <v>1</v>
      </c>
      <c r="I13" s="4">
        <v>1</v>
      </c>
      <c r="J13" s="4">
        <v>1</v>
      </c>
      <c r="K13" s="4" t="s">
        <v>29</v>
      </c>
      <c r="L13" s="4">
        <v>318.71</v>
      </c>
      <c r="M13" s="4">
        <v>318.71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44494</v>
      </c>
      <c r="S13" s="5">
        <v>44498</v>
      </c>
      <c r="T13" s="4" t="s">
        <v>33</v>
      </c>
      <c r="U13" s="4">
        <v>318.71</v>
      </c>
      <c r="V13" s="4">
        <v>0</v>
      </c>
      <c r="W13" s="4">
        <v>0</v>
      </c>
      <c r="X13" s="4">
        <v>2283061</v>
      </c>
      <c r="Y13" s="4">
        <v>2110250050</v>
      </c>
    </row>
    <row r="14" s="4" customFormat="1" spans="1:24">
      <c r="A14" s="4">
        <v>16658278318</v>
      </c>
      <c r="B14" s="4" t="s">
        <v>25</v>
      </c>
      <c r="C14" s="4" t="s">
        <v>26</v>
      </c>
      <c r="D14" s="4" t="s">
        <v>48</v>
      </c>
      <c r="E14" s="4" t="s">
        <v>49</v>
      </c>
      <c r="F14" s="5">
        <v>44494</v>
      </c>
      <c r="G14" s="5">
        <v>44495</v>
      </c>
      <c r="H14" s="4">
        <v>1</v>
      </c>
      <c r="I14" s="4">
        <v>1</v>
      </c>
      <c r="J14" s="4">
        <v>1</v>
      </c>
      <c r="K14" s="4" t="s">
        <v>29</v>
      </c>
      <c r="L14" s="4">
        <v>504.73</v>
      </c>
      <c r="M14" s="4">
        <v>504.73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44494</v>
      </c>
      <c r="S14" s="5">
        <v>44498</v>
      </c>
      <c r="T14" s="4" t="s">
        <v>33</v>
      </c>
      <c r="U14" s="4">
        <v>504.73</v>
      </c>
      <c r="V14" s="4">
        <v>0</v>
      </c>
      <c r="W14" s="4">
        <v>0</v>
      </c>
      <c r="X14" s="4">
        <v>2283082</v>
      </c>
    </row>
    <row r="15" s="4" customFormat="1" spans="1:25">
      <c r="A15" s="4">
        <v>16658292467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44494</v>
      </c>
      <c r="G15" s="5">
        <v>44495</v>
      </c>
      <c r="H15" s="4">
        <v>1</v>
      </c>
      <c r="I15" s="4">
        <v>1</v>
      </c>
      <c r="J15" s="4">
        <v>1</v>
      </c>
      <c r="K15" s="4" t="s">
        <v>29</v>
      </c>
      <c r="L15" s="4">
        <v>311.73</v>
      </c>
      <c r="M15" s="4">
        <v>311.73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44494</v>
      </c>
      <c r="S15" s="5">
        <v>44498</v>
      </c>
      <c r="T15" s="4" t="s">
        <v>33</v>
      </c>
      <c r="U15" s="4">
        <v>311.73</v>
      </c>
      <c r="V15" s="4">
        <v>0</v>
      </c>
      <c r="W15" s="4">
        <v>0</v>
      </c>
      <c r="X15" s="4">
        <v>2283084</v>
      </c>
      <c r="Y15" s="4">
        <v>103978407434</v>
      </c>
    </row>
    <row r="16" s="4" customFormat="1" spans="1:24">
      <c r="A16" s="4">
        <v>16659169015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44494</v>
      </c>
      <c r="G16" s="5">
        <v>44495</v>
      </c>
      <c r="H16" s="4">
        <v>1</v>
      </c>
      <c r="I16" s="4">
        <v>1</v>
      </c>
      <c r="J16" s="4">
        <v>1</v>
      </c>
      <c r="K16" s="4" t="s">
        <v>29</v>
      </c>
      <c r="L16" s="4">
        <v>199.89</v>
      </c>
      <c r="M16" s="4">
        <v>199.89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44494</v>
      </c>
      <c r="S16" s="5">
        <v>44498</v>
      </c>
      <c r="T16" s="4" t="s">
        <v>33</v>
      </c>
      <c r="U16" s="4">
        <v>199.89</v>
      </c>
      <c r="V16" s="4">
        <v>0</v>
      </c>
      <c r="W16" s="4">
        <v>0</v>
      </c>
      <c r="X16" s="4">
        <v>2283157</v>
      </c>
    </row>
    <row r="17" s="4" customFormat="1" spans="1:24">
      <c r="A17" s="4">
        <v>16659794662</v>
      </c>
      <c r="B17" s="4" t="s">
        <v>25</v>
      </c>
      <c r="C17" s="4" t="s">
        <v>26</v>
      </c>
      <c r="D17" s="4" t="s">
        <v>39</v>
      </c>
      <c r="E17" s="4" t="s">
        <v>70</v>
      </c>
      <c r="F17" s="5">
        <v>44494</v>
      </c>
      <c r="G17" s="5">
        <v>44495</v>
      </c>
      <c r="H17" s="4">
        <v>1</v>
      </c>
      <c r="I17" s="4">
        <v>1</v>
      </c>
      <c r="J17" s="4">
        <v>1</v>
      </c>
      <c r="K17" s="4" t="s">
        <v>29</v>
      </c>
      <c r="L17" s="4">
        <v>262.84</v>
      </c>
      <c r="M17" s="4">
        <v>262.84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44494</v>
      </c>
      <c r="S17" s="5">
        <v>44498</v>
      </c>
      <c r="T17" s="4" t="s">
        <v>33</v>
      </c>
      <c r="U17" s="4">
        <v>262.84</v>
      </c>
      <c r="V17" s="4">
        <v>0</v>
      </c>
      <c r="W17" s="4">
        <v>0</v>
      </c>
      <c r="X17" s="4">
        <v>2283224</v>
      </c>
    </row>
    <row r="18" s="4" customFormat="1" spans="1:24">
      <c r="A18" s="4">
        <v>16285981210</v>
      </c>
      <c r="B18" s="4" t="s">
        <v>25</v>
      </c>
      <c r="C18" s="4" t="s">
        <v>72</v>
      </c>
      <c r="D18" s="4" t="s">
        <v>73</v>
      </c>
      <c r="E18" s="4" t="s">
        <v>74</v>
      </c>
      <c r="F18" s="5">
        <v>44464</v>
      </c>
      <c r="G18" s="5">
        <v>44465</v>
      </c>
      <c r="H18" s="4">
        <v>1</v>
      </c>
      <c r="I18" s="4">
        <v>1</v>
      </c>
      <c r="J18" s="4">
        <v>1</v>
      </c>
      <c r="K18" s="4" t="s">
        <v>29</v>
      </c>
      <c r="L18" s="4">
        <v>1476</v>
      </c>
      <c r="M18" s="4">
        <v>1476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44453</v>
      </c>
      <c r="S18" s="5">
        <v>44498</v>
      </c>
      <c r="T18" s="4" t="s">
        <v>33</v>
      </c>
      <c r="U18" s="4">
        <v>1476</v>
      </c>
      <c r="V18" s="4">
        <v>0</v>
      </c>
      <c r="W18" s="4">
        <v>0</v>
      </c>
      <c r="X18" s="4">
        <v>2253737</v>
      </c>
    </row>
    <row r="19" s="4" customFormat="1" spans="1:24">
      <c r="A19" s="4">
        <v>16066308548</v>
      </c>
      <c r="B19" s="4" t="s">
        <v>25</v>
      </c>
      <c r="C19" s="4" t="s">
        <v>72</v>
      </c>
      <c r="D19" s="4" t="s">
        <v>76</v>
      </c>
      <c r="E19" s="4" t="s">
        <v>77</v>
      </c>
      <c r="F19" s="5">
        <v>44421</v>
      </c>
      <c r="G19" s="5">
        <v>44422</v>
      </c>
      <c r="H19" s="4">
        <v>1</v>
      </c>
      <c r="I19" s="4">
        <v>1</v>
      </c>
      <c r="J19" s="4">
        <v>1</v>
      </c>
      <c r="K19" s="4" t="s">
        <v>29</v>
      </c>
      <c r="L19" s="4">
        <v>334.6</v>
      </c>
      <c r="M19" s="4">
        <v>334.6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44421</v>
      </c>
      <c r="S19" s="5">
        <v>44498</v>
      </c>
      <c r="T19" s="4" t="s">
        <v>33</v>
      </c>
      <c r="U19" s="4">
        <v>334.6</v>
      </c>
      <c r="V19" s="4">
        <v>0</v>
      </c>
      <c r="W19" s="4">
        <v>0</v>
      </c>
      <c r="X19" s="4">
        <v>2223212</v>
      </c>
    </row>
    <row r="20" s="4" customFormat="1" spans="1:24">
      <c r="A20" s="4">
        <v>15039596986</v>
      </c>
      <c r="B20" s="4" t="s">
        <v>25</v>
      </c>
      <c r="C20" s="4" t="s">
        <v>72</v>
      </c>
      <c r="D20" s="4" t="s">
        <v>76</v>
      </c>
      <c r="E20" s="4" t="s">
        <v>79</v>
      </c>
      <c r="F20" s="5">
        <v>44316</v>
      </c>
      <c r="G20" s="5">
        <v>44318</v>
      </c>
      <c r="H20" s="4">
        <v>1</v>
      </c>
      <c r="I20" s="4">
        <v>2</v>
      </c>
      <c r="J20" s="4">
        <v>2</v>
      </c>
      <c r="K20" s="4" t="s">
        <v>29</v>
      </c>
      <c r="L20" s="4">
        <v>683</v>
      </c>
      <c r="M20" s="4">
        <v>683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44315</v>
      </c>
      <c r="S20" s="5">
        <v>44498</v>
      </c>
      <c r="T20" s="4" t="s">
        <v>33</v>
      </c>
      <c r="U20" s="4">
        <v>683</v>
      </c>
      <c r="V20" s="4">
        <v>0</v>
      </c>
      <c r="W20" s="4">
        <v>0</v>
      </c>
      <c r="X20" s="4">
        <v>2090519</v>
      </c>
    </row>
    <row r="21" s="4" customFormat="1" spans="1:24">
      <c r="A21" s="4">
        <v>16060344372</v>
      </c>
      <c r="B21" s="4" t="s">
        <v>25</v>
      </c>
      <c r="C21" s="4" t="s">
        <v>72</v>
      </c>
      <c r="D21" s="4" t="s">
        <v>81</v>
      </c>
      <c r="E21" s="4" t="s">
        <v>82</v>
      </c>
      <c r="F21" s="5">
        <v>44421</v>
      </c>
      <c r="G21" s="5">
        <v>44422</v>
      </c>
      <c r="H21" s="4">
        <v>1</v>
      </c>
      <c r="I21" s="4">
        <v>1</v>
      </c>
      <c r="J21" s="4">
        <v>1</v>
      </c>
      <c r="K21" s="4" t="s">
        <v>29</v>
      </c>
      <c r="L21" s="4">
        <v>304.99</v>
      </c>
      <c r="M21" s="4">
        <v>304.99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44421</v>
      </c>
      <c r="S21" s="5">
        <v>44498</v>
      </c>
      <c r="T21" s="4" t="s">
        <v>33</v>
      </c>
      <c r="U21" s="4">
        <v>304.99</v>
      </c>
      <c r="V21" s="4">
        <v>0</v>
      </c>
      <c r="W21" s="4">
        <v>0</v>
      </c>
      <c r="X21" s="4">
        <v>2222680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L34" sqref="L34"/>
    </sheetView>
  </sheetViews>
  <sheetFormatPr defaultColWidth="9" defaultRowHeight="13.5"/>
  <cols>
    <col min="1" max="1" width="15.25" style="4" customWidth="1"/>
    <col min="2" max="3" width="11.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4">
        <v>16647801511</v>
      </c>
      <c r="B2" s="5">
        <v>44493</v>
      </c>
      <c r="C2" s="5">
        <v>44495</v>
      </c>
      <c r="D2" s="4">
        <v>234.18</v>
      </c>
      <c r="E2" s="4" t="str">
        <f>VLOOKUP(A2,HOP!A:L,12,0)</f>
        <v>234.18</v>
      </c>
      <c r="F2" s="4" t="str">
        <f>VLOOKUP(A2,HOP!A:C,3,0)</f>
        <v>2282523</v>
      </c>
      <c r="G2" s="4">
        <f>D2-E2</f>
        <v>0</v>
      </c>
      <c r="H2" s="4" t="str">
        <f>$H$1&amp;F2</f>
        <v>，2282523</v>
      </c>
      <c r="I2" s="4" t="str">
        <f>VLOOKUP(A2,HOP!A:T,20,0)</f>
        <v>直连</v>
      </c>
    </row>
    <row r="3" s="4" customFormat="1" spans="1:9">
      <c r="A3" s="4">
        <v>16649143888</v>
      </c>
      <c r="B3" s="5">
        <v>44494</v>
      </c>
      <c r="C3" s="5">
        <v>44495</v>
      </c>
      <c r="D3" s="4">
        <v>880</v>
      </c>
      <c r="E3" s="4" t="str">
        <f>VLOOKUP(A3,HOP!A:L,12,0)</f>
        <v>880.00</v>
      </c>
      <c r="F3" s="4" t="str">
        <f>VLOOKUP(A3,HOP!A:C,3,0)</f>
        <v>2282632</v>
      </c>
      <c r="G3" s="4">
        <f t="shared" ref="G3:G21" si="0">D3-E3</f>
        <v>0</v>
      </c>
      <c r="H3" s="4" t="str">
        <f t="shared" ref="H3:H21" si="1">$H$1&amp;F3</f>
        <v>，2282632</v>
      </c>
      <c r="I3" s="4" t="str">
        <f>VLOOKUP(A3,HOP!A:T,20,0)</f>
        <v>直采</v>
      </c>
    </row>
    <row r="4" s="4" customFormat="1" spans="1:9">
      <c r="A4" s="4">
        <v>16649347415</v>
      </c>
      <c r="B4" s="5">
        <v>44493</v>
      </c>
      <c r="C4" s="5">
        <v>44495</v>
      </c>
      <c r="D4" s="4">
        <v>616</v>
      </c>
      <c r="E4" s="4" t="str">
        <f>VLOOKUP(A4,HOP!A:L,12,0)</f>
        <v>616.00</v>
      </c>
      <c r="F4" s="4" t="str">
        <f>VLOOKUP(A4,HOP!A:C,3,0)</f>
        <v>2282647</v>
      </c>
      <c r="G4" s="4">
        <f t="shared" si="0"/>
        <v>0</v>
      </c>
      <c r="H4" s="4" t="str">
        <f t="shared" si="1"/>
        <v>，2282647</v>
      </c>
      <c r="I4" s="4" t="str">
        <f>VLOOKUP(A4,HOP!A:T,20,0)</f>
        <v>直连</v>
      </c>
    </row>
    <row r="5" s="4" customFormat="1" hidden="1" spans="1:9">
      <c r="A5" s="4">
        <v>16655099192</v>
      </c>
      <c r="B5" s="5">
        <v>44494</v>
      </c>
      <c r="C5" s="5">
        <v>44495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16655880820</v>
      </c>
      <c r="B6" s="5">
        <v>44494</v>
      </c>
      <c r="C6" s="5">
        <v>44495</v>
      </c>
      <c r="D6" s="4">
        <v>260.49</v>
      </c>
      <c r="E6" s="4" t="str">
        <f>VLOOKUP(A6,HOP!A:L,12,0)</f>
        <v>260.49</v>
      </c>
      <c r="F6" s="4" t="str">
        <f>VLOOKUP(A6,HOP!A:C,3,0)</f>
        <v>2282944</v>
      </c>
      <c r="G6" s="4">
        <f t="shared" si="0"/>
        <v>0</v>
      </c>
      <c r="H6" s="4" t="str">
        <f t="shared" si="1"/>
        <v>，2282944</v>
      </c>
      <c r="I6" s="4" t="str">
        <f>VLOOKUP(A6,HOP!A:T,20,0)</f>
        <v>直连</v>
      </c>
    </row>
    <row r="7" s="4" customFormat="1" spans="1:9">
      <c r="A7" s="4">
        <v>16656096821</v>
      </c>
      <c r="B7" s="5">
        <v>44494</v>
      </c>
      <c r="C7" s="5">
        <v>44495</v>
      </c>
      <c r="D7" s="4">
        <v>199.66</v>
      </c>
      <c r="E7" s="4" t="str">
        <f>VLOOKUP(A7,HOP!A:L,12,0)</f>
        <v>199.66</v>
      </c>
      <c r="F7" s="4" t="str">
        <f>VLOOKUP(A7,HOP!A:C,3,0)</f>
        <v>2282963</v>
      </c>
      <c r="G7" s="4">
        <f t="shared" si="0"/>
        <v>0</v>
      </c>
      <c r="H7" s="4" t="str">
        <f t="shared" si="1"/>
        <v>，2282963</v>
      </c>
      <c r="I7" s="4" t="str">
        <f>VLOOKUP(A7,HOP!A:T,20,0)</f>
        <v>直连</v>
      </c>
    </row>
    <row r="8" s="4" customFormat="1" spans="1:9">
      <c r="A8" s="4">
        <v>16656477295</v>
      </c>
      <c r="B8" s="5">
        <v>44494</v>
      </c>
      <c r="C8" s="5">
        <v>44495</v>
      </c>
      <c r="D8" s="4">
        <v>504.73</v>
      </c>
      <c r="E8" s="4" t="str">
        <f>VLOOKUP(A8,HOP!A:L,12,0)</f>
        <v>504.73</v>
      </c>
      <c r="F8" s="4" t="str">
        <f>VLOOKUP(A8,HOP!A:C,3,0)</f>
        <v>2282981</v>
      </c>
      <c r="G8" s="4">
        <f t="shared" si="0"/>
        <v>0</v>
      </c>
      <c r="H8" s="4" t="str">
        <f t="shared" si="1"/>
        <v>，2282981</v>
      </c>
      <c r="I8" s="4" t="str">
        <f>VLOOKUP(A8,HOP!A:T,20,0)</f>
        <v>直连</v>
      </c>
    </row>
    <row r="9" s="4" customFormat="1" spans="1:9">
      <c r="A9" s="4">
        <v>16656704953</v>
      </c>
      <c r="B9" s="5">
        <v>44494</v>
      </c>
      <c r="C9" s="5">
        <v>44495</v>
      </c>
      <c r="D9" s="4">
        <v>470.57</v>
      </c>
      <c r="E9" s="4" t="str">
        <f>VLOOKUP(A9,HOP!A:L,12,0)</f>
        <v>470.57</v>
      </c>
      <c r="F9" s="4" t="str">
        <f>VLOOKUP(A9,HOP!A:C,3,0)</f>
        <v>2283000</v>
      </c>
      <c r="G9" s="4">
        <f t="shared" si="0"/>
        <v>0</v>
      </c>
      <c r="H9" s="4" t="str">
        <f t="shared" si="1"/>
        <v>，2283000</v>
      </c>
      <c r="I9" s="4" t="str">
        <f>VLOOKUP(A9,HOP!A:T,20,0)</f>
        <v>直连</v>
      </c>
    </row>
    <row r="10" s="4" customFormat="1" spans="1:10">
      <c r="A10" s="4">
        <v>16656915005</v>
      </c>
      <c r="B10" s="5">
        <v>44494</v>
      </c>
      <c r="C10" s="5">
        <v>44495</v>
      </c>
      <c r="D10" s="4">
        <v>396.1</v>
      </c>
      <c r="E10" s="4">
        <v>396.1</v>
      </c>
      <c r="F10" s="7" t="s">
        <v>85</v>
      </c>
      <c r="G10" s="4">
        <f t="shared" si="0"/>
        <v>0</v>
      </c>
      <c r="H10" s="4" t="str">
        <f t="shared" si="1"/>
        <v>，202110251214310025</v>
      </c>
      <c r="I10" s="4" t="s">
        <v>86</v>
      </c>
      <c r="J10" s="4">
        <v>10.25</v>
      </c>
    </row>
    <row r="11" s="4" customFormat="1" spans="1:10">
      <c r="A11" s="4">
        <v>16657645711</v>
      </c>
      <c r="B11" s="5">
        <v>44494</v>
      </c>
      <c r="C11" s="5">
        <v>44495</v>
      </c>
      <c r="D11" s="4">
        <v>357.85</v>
      </c>
      <c r="E11" s="4">
        <v>357.85</v>
      </c>
      <c r="F11" s="7" t="s">
        <v>87</v>
      </c>
      <c r="G11" s="4">
        <f t="shared" si="0"/>
        <v>0</v>
      </c>
      <c r="H11" s="4" t="str">
        <f t="shared" si="1"/>
        <v>，202110251423460025</v>
      </c>
      <c r="I11" s="4" t="s">
        <v>86</v>
      </c>
      <c r="J11" s="4">
        <v>10.25</v>
      </c>
    </row>
    <row r="12" s="4" customFormat="1" spans="1:9">
      <c r="A12" s="4">
        <v>16658064004</v>
      </c>
      <c r="B12" s="5">
        <v>44494</v>
      </c>
      <c r="C12" s="5">
        <v>44495</v>
      </c>
      <c r="D12" s="4">
        <v>318.71</v>
      </c>
      <c r="E12" s="4" t="str">
        <f>VLOOKUP(A12,HOP!A:L,12,0)</f>
        <v>318.71</v>
      </c>
      <c r="F12" s="4" t="str">
        <f>VLOOKUP(A12,HOP!A:C,3,0)</f>
        <v>2283061</v>
      </c>
      <c r="G12" s="4">
        <f>D12-E12</f>
        <v>0</v>
      </c>
      <c r="H12" s="4" t="str">
        <f>$H$1&amp;F12</f>
        <v>，2283061</v>
      </c>
      <c r="I12" s="4" t="str">
        <f>VLOOKUP(A12,HOP!A:T,20,0)</f>
        <v>直连</v>
      </c>
    </row>
    <row r="13" s="4" customFormat="1" spans="1:9">
      <c r="A13" s="4">
        <v>16658278318</v>
      </c>
      <c r="B13" s="5">
        <v>44494</v>
      </c>
      <c r="C13" s="5">
        <v>44495</v>
      </c>
      <c r="D13" s="4">
        <v>504.73</v>
      </c>
      <c r="E13" s="4" t="str">
        <f>VLOOKUP(A13,HOP!A:L,12,0)</f>
        <v>504.73</v>
      </c>
      <c r="F13" s="4" t="str">
        <f>VLOOKUP(A13,HOP!A:C,3,0)</f>
        <v>2283082</v>
      </c>
      <c r="G13" s="4">
        <f>D13-E13</f>
        <v>0</v>
      </c>
      <c r="H13" s="4" t="str">
        <f>$H$1&amp;F13</f>
        <v>，2283082</v>
      </c>
      <c r="I13" s="4" t="str">
        <f>VLOOKUP(A13,HOP!A:T,20,0)</f>
        <v>直连</v>
      </c>
    </row>
    <row r="14" s="4" customFormat="1" spans="1:9">
      <c r="A14" s="4">
        <v>16658292467</v>
      </c>
      <c r="B14" s="5">
        <v>44494</v>
      </c>
      <c r="C14" s="5">
        <v>44495</v>
      </c>
      <c r="D14" s="4">
        <v>311.73</v>
      </c>
      <c r="E14" s="4" t="str">
        <f>VLOOKUP(A14,HOP!A:L,12,0)</f>
        <v>311.73</v>
      </c>
      <c r="F14" s="4" t="str">
        <f>VLOOKUP(A14,HOP!A:C,3,0)</f>
        <v>2283084</v>
      </c>
      <c r="G14" s="4">
        <f>D14-E14</f>
        <v>0</v>
      </c>
      <c r="H14" s="4" t="str">
        <f>$H$1&amp;F14</f>
        <v>，2283084</v>
      </c>
      <c r="I14" s="4" t="str">
        <f>VLOOKUP(A14,HOP!A:T,20,0)</f>
        <v>直连</v>
      </c>
    </row>
    <row r="15" s="4" customFormat="1" spans="1:9">
      <c r="A15" s="4">
        <v>16659169015</v>
      </c>
      <c r="B15" s="5">
        <v>44494</v>
      </c>
      <c r="C15" s="5">
        <v>44495</v>
      </c>
      <c r="D15" s="4">
        <v>199.89</v>
      </c>
      <c r="E15" s="4" t="str">
        <f>VLOOKUP(A15,HOP!A:L,12,0)</f>
        <v>199.89</v>
      </c>
      <c r="F15" s="4" t="str">
        <f>VLOOKUP(A15,HOP!A:C,3,0)</f>
        <v>2283157</v>
      </c>
      <c r="G15" s="4">
        <f>D15-E15</f>
        <v>0</v>
      </c>
      <c r="H15" s="4" t="str">
        <f>$H$1&amp;F15</f>
        <v>，2283157</v>
      </c>
      <c r="I15" s="4" t="str">
        <f>VLOOKUP(A15,HOP!A:T,20,0)</f>
        <v>直连</v>
      </c>
    </row>
    <row r="16" s="4" customFormat="1" spans="1:9">
      <c r="A16" s="4">
        <v>16659794662</v>
      </c>
      <c r="B16" s="5">
        <v>44494</v>
      </c>
      <c r="C16" s="5">
        <v>44495</v>
      </c>
      <c r="D16" s="4">
        <v>262.84</v>
      </c>
      <c r="E16" s="4" t="str">
        <f>VLOOKUP(A16,HOP!A:L,12,0)</f>
        <v>262.84</v>
      </c>
      <c r="F16" s="4" t="str">
        <f>VLOOKUP(A16,HOP!A:C,3,0)</f>
        <v>2283224</v>
      </c>
      <c r="G16" s="4">
        <f>D16-E16</f>
        <v>0</v>
      </c>
      <c r="H16" s="4" t="str">
        <f>$H$1&amp;F16</f>
        <v>，2283224</v>
      </c>
      <c r="I16" s="4" t="str">
        <f>VLOOKUP(A16,HOP!A:T,20,0)</f>
        <v>直连</v>
      </c>
    </row>
    <row r="17" s="4" customFormat="1" spans="1:10">
      <c r="A17" s="4">
        <v>16285981210</v>
      </c>
      <c r="B17" s="5">
        <v>44464</v>
      </c>
      <c r="C17" s="5">
        <v>44465</v>
      </c>
      <c r="D17" s="4">
        <v>1476</v>
      </c>
      <c r="E17" s="4" t="e">
        <f>VLOOKUP(A17,HOP!A:L,12,0)</f>
        <v>#N/A</v>
      </c>
      <c r="F17" s="4">
        <v>2253737</v>
      </c>
      <c r="G17" s="4" t="e">
        <f>D17-E17</f>
        <v>#N/A</v>
      </c>
      <c r="H17" s="4" t="str">
        <f>$H$1&amp;F17</f>
        <v>，2253737</v>
      </c>
      <c r="I17" s="4" t="e">
        <f>VLOOKUP(A17,HOP!A:T,20,0)</f>
        <v>#N/A</v>
      </c>
      <c r="J17" s="4" t="s">
        <v>88</v>
      </c>
    </row>
    <row r="18" s="4" customFormat="1" spans="1:9">
      <c r="A18" s="4">
        <v>16066308548</v>
      </c>
      <c r="B18" s="5">
        <v>44421</v>
      </c>
      <c r="C18" s="5">
        <v>44422</v>
      </c>
      <c r="D18" s="4">
        <v>334.6</v>
      </c>
      <c r="E18" s="4">
        <v>334.6</v>
      </c>
      <c r="F18" s="4">
        <v>2223212</v>
      </c>
      <c r="G18" s="4">
        <f>D18-E18</f>
        <v>0</v>
      </c>
      <c r="H18" s="4" t="str">
        <f>$H$1&amp;F18</f>
        <v>，2223212</v>
      </c>
      <c r="I18" s="4" t="e">
        <f>VLOOKUP(A18,HOP!A:T,20,0)</f>
        <v>#N/A</v>
      </c>
    </row>
    <row r="19" s="4" customFormat="1" spans="1:9">
      <c r="A19" s="4">
        <v>15039596986</v>
      </c>
      <c r="B19" s="5">
        <v>44316</v>
      </c>
      <c r="C19" s="5">
        <v>44318</v>
      </c>
      <c r="D19" s="4">
        <v>683</v>
      </c>
      <c r="E19" s="4">
        <v>683</v>
      </c>
      <c r="F19" s="4">
        <v>2090519</v>
      </c>
      <c r="G19" s="4">
        <f>D19-E19</f>
        <v>0</v>
      </c>
      <c r="H19" s="4" t="str">
        <f>$H$1&amp;F19</f>
        <v>，2090519</v>
      </c>
      <c r="I19" s="4" t="e">
        <f>VLOOKUP(A19,HOP!A:T,20,0)</f>
        <v>#N/A</v>
      </c>
    </row>
    <row r="20" s="4" customFormat="1" spans="1:9">
      <c r="A20" s="4">
        <v>16060344372</v>
      </c>
      <c r="B20" s="5">
        <v>44421</v>
      </c>
      <c r="C20" s="5">
        <v>44422</v>
      </c>
      <c r="D20" s="4">
        <v>304.99</v>
      </c>
      <c r="E20" s="4">
        <v>304.99</v>
      </c>
      <c r="F20" s="4">
        <v>2222680</v>
      </c>
      <c r="G20" s="4">
        <f>D20-E20</f>
        <v>0</v>
      </c>
      <c r="H20" s="4" t="str">
        <f>$H$1&amp;F20</f>
        <v>，2222680</v>
      </c>
      <c r="I20" s="4" t="e">
        <f>VLOOKUP(A20,HOP!A:T,20,0)</f>
        <v>#N/A</v>
      </c>
    </row>
    <row r="22" spans="4:4">
      <c r="D22" s="4">
        <f>SUM(D2:D21)</f>
        <v>8316.07</v>
      </c>
    </row>
    <row r="25" spans="1:5">
      <c r="A25" s="4" t="s">
        <v>89</v>
      </c>
      <c r="D25" s="4">
        <v>880</v>
      </c>
      <c r="E25" s="4">
        <v>1070.93</v>
      </c>
    </row>
    <row r="26" ht="12" customHeight="1" spans="1:5">
      <c r="A26" s="4" t="s">
        <v>90</v>
      </c>
      <c r="D26" s="4">
        <v>5206.12</v>
      </c>
      <c r="E26" s="4">
        <v>6335.68</v>
      </c>
    </row>
    <row r="27" spans="1:5">
      <c r="A27" s="4" t="s">
        <v>91</v>
      </c>
      <c r="D27" s="4">
        <v>1476</v>
      </c>
      <c r="E27" s="4">
        <v>1796.25</v>
      </c>
    </row>
    <row r="28" spans="1:5">
      <c r="A28" s="4" t="s">
        <v>92</v>
      </c>
      <c r="D28" s="4">
        <v>753.95</v>
      </c>
      <c r="E28" s="4">
        <v>917.53</v>
      </c>
    </row>
    <row r="29" spans="1:5">
      <c r="A29" s="4" t="s">
        <v>93</v>
      </c>
      <c r="D29" s="4">
        <f>SUBTOTAL(9,D25:D28)</f>
        <v>8316.07</v>
      </c>
      <c r="E29" s="4">
        <f>SUBTOTAL(9,E25:E28)</f>
        <v>10120.39</v>
      </c>
    </row>
    <row r="30" spans="1:1">
      <c r="A30" s="4" t="s">
        <v>94</v>
      </c>
    </row>
  </sheetData>
  <autoFilter ref="A1:XFD30">
    <filterColumn colId="3">
      <filters blank="1">
        <filter val="616"/>
        <filter val="470.57"/>
        <filter val="8316.07"/>
        <filter val="234.18"/>
        <filter val="304.99"/>
        <filter val="396.1"/>
        <filter val="334.6"/>
        <filter val="199.66"/>
        <filter val="318.71"/>
        <filter val="311.73"/>
        <filter val="504.73"/>
        <filter val="1476"/>
        <filter val="880"/>
        <filter val="683"/>
        <filter val="262.84"/>
        <filter val="357.85"/>
        <filter val="199.89"/>
        <filter val="260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</row>
    <row r="2" s="1" customFormat="1" spans="1:20">
      <c r="A2" s="3">
        <v>16659794662</v>
      </c>
      <c r="B2" s="1" t="s">
        <v>112</v>
      </c>
      <c r="C2" s="1" t="s">
        <v>113</v>
      </c>
      <c r="D2" s="1" t="s">
        <v>114</v>
      </c>
      <c r="E2" s="1" t="s">
        <v>71</v>
      </c>
      <c r="F2" s="1" t="s">
        <v>112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</row>
    <row r="3" s="1" customFormat="1" spans="1:20">
      <c r="A3" s="3">
        <v>16659169015</v>
      </c>
      <c r="B3" s="1" t="s">
        <v>112</v>
      </c>
      <c r="C3" s="1" t="s">
        <v>126</v>
      </c>
      <c r="D3" s="1" t="s">
        <v>127</v>
      </c>
      <c r="E3" s="1" t="s">
        <v>69</v>
      </c>
      <c r="F3" s="1" t="s">
        <v>112</v>
      </c>
      <c r="G3" s="1" t="s">
        <v>115</v>
      </c>
      <c r="H3" s="1" t="s">
        <v>116</v>
      </c>
      <c r="I3" s="1" t="s">
        <v>128</v>
      </c>
      <c r="J3" s="1" t="s">
        <v>118</v>
      </c>
      <c r="K3" s="1" t="s">
        <v>128</v>
      </c>
      <c r="L3" s="1" t="s">
        <v>128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129</v>
      </c>
      <c r="R3" s="1" t="s">
        <v>123</v>
      </c>
      <c r="S3" s="1" t="s">
        <v>124</v>
      </c>
      <c r="T3" s="1" t="s">
        <v>125</v>
      </c>
    </row>
    <row r="4" s="1" customFormat="1" spans="1:20">
      <c r="A4" s="3">
        <v>16658292467</v>
      </c>
      <c r="B4" s="1" t="s">
        <v>112</v>
      </c>
      <c r="C4" s="1" t="s">
        <v>130</v>
      </c>
      <c r="D4" s="1" t="s">
        <v>131</v>
      </c>
      <c r="E4" s="1" t="s">
        <v>66</v>
      </c>
      <c r="F4" s="1" t="s">
        <v>112</v>
      </c>
      <c r="G4" s="1" t="s">
        <v>115</v>
      </c>
      <c r="H4" s="1" t="s">
        <v>116</v>
      </c>
      <c r="I4" s="1" t="s">
        <v>132</v>
      </c>
      <c r="J4" s="1" t="s">
        <v>118</v>
      </c>
      <c r="K4" s="1" t="s">
        <v>132</v>
      </c>
      <c r="L4" s="1" t="s">
        <v>132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133</v>
      </c>
      <c r="R4" s="1" t="s">
        <v>123</v>
      </c>
      <c r="S4" s="1" t="s">
        <v>124</v>
      </c>
      <c r="T4" s="1" t="s">
        <v>125</v>
      </c>
    </row>
    <row r="5" s="1" customFormat="1" spans="1:20">
      <c r="A5" s="3">
        <v>16658278318</v>
      </c>
      <c r="B5" s="1" t="s">
        <v>112</v>
      </c>
      <c r="C5" s="1" t="s">
        <v>134</v>
      </c>
      <c r="D5" s="1" t="s">
        <v>135</v>
      </c>
      <c r="E5" s="1" t="s">
        <v>63</v>
      </c>
      <c r="F5" s="1" t="s">
        <v>112</v>
      </c>
      <c r="G5" s="1" t="s">
        <v>115</v>
      </c>
      <c r="H5" s="1" t="s">
        <v>116</v>
      </c>
      <c r="I5" s="1" t="s">
        <v>136</v>
      </c>
      <c r="J5" s="1" t="s">
        <v>118</v>
      </c>
      <c r="K5" s="1" t="s">
        <v>136</v>
      </c>
      <c r="L5" s="1" t="s">
        <v>136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137</v>
      </c>
      <c r="R5" s="1" t="s">
        <v>123</v>
      </c>
      <c r="S5" s="1" t="s">
        <v>124</v>
      </c>
      <c r="T5" s="1" t="s">
        <v>125</v>
      </c>
    </row>
    <row r="6" s="1" customFormat="1" spans="1:20">
      <c r="A6" s="3">
        <v>16658064004</v>
      </c>
      <c r="B6" s="1" t="s">
        <v>112</v>
      </c>
      <c r="C6" s="1" t="s">
        <v>138</v>
      </c>
      <c r="D6" s="1" t="s">
        <v>139</v>
      </c>
      <c r="E6" s="1" t="s">
        <v>62</v>
      </c>
      <c r="F6" s="1" t="s">
        <v>112</v>
      </c>
      <c r="G6" s="1" t="s">
        <v>115</v>
      </c>
      <c r="H6" s="1" t="s">
        <v>116</v>
      </c>
      <c r="I6" s="1" t="s">
        <v>140</v>
      </c>
      <c r="J6" s="1" t="s">
        <v>118</v>
      </c>
      <c r="K6" s="1" t="s">
        <v>140</v>
      </c>
      <c r="L6" s="1" t="s">
        <v>140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141</v>
      </c>
      <c r="R6" s="1" t="s">
        <v>123</v>
      </c>
      <c r="S6" s="1" t="s">
        <v>124</v>
      </c>
      <c r="T6" s="1" t="s">
        <v>125</v>
      </c>
    </row>
    <row r="7" s="1" customFormat="1" spans="1:20">
      <c r="A7" s="3">
        <v>16656704953</v>
      </c>
      <c r="B7" s="1" t="s">
        <v>112</v>
      </c>
      <c r="C7" s="1" t="s">
        <v>142</v>
      </c>
      <c r="D7" s="1" t="s">
        <v>143</v>
      </c>
      <c r="E7" s="1" t="s">
        <v>53</v>
      </c>
      <c r="F7" s="1" t="s">
        <v>112</v>
      </c>
      <c r="G7" s="1" t="s">
        <v>115</v>
      </c>
      <c r="H7" s="1" t="s">
        <v>116</v>
      </c>
      <c r="I7" s="1" t="s">
        <v>144</v>
      </c>
      <c r="J7" s="1" t="s">
        <v>118</v>
      </c>
      <c r="K7" s="1" t="s">
        <v>144</v>
      </c>
      <c r="L7" s="1" t="s">
        <v>144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145</v>
      </c>
      <c r="R7" s="1" t="s">
        <v>123</v>
      </c>
      <c r="S7" s="1" t="s">
        <v>124</v>
      </c>
      <c r="T7" s="1" t="s">
        <v>125</v>
      </c>
    </row>
    <row r="8" s="1" customFormat="1" spans="1:20">
      <c r="A8" s="3">
        <v>16656477295</v>
      </c>
      <c r="B8" s="1" t="s">
        <v>112</v>
      </c>
      <c r="C8" s="1" t="s">
        <v>146</v>
      </c>
      <c r="D8" s="1" t="s">
        <v>135</v>
      </c>
      <c r="E8" s="1" t="s">
        <v>50</v>
      </c>
      <c r="F8" s="1" t="s">
        <v>112</v>
      </c>
      <c r="G8" s="1" t="s">
        <v>115</v>
      </c>
      <c r="H8" s="1" t="s">
        <v>116</v>
      </c>
      <c r="I8" s="1" t="s">
        <v>136</v>
      </c>
      <c r="J8" s="1" t="s">
        <v>118</v>
      </c>
      <c r="K8" s="1" t="s">
        <v>136</v>
      </c>
      <c r="L8" s="1" t="s">
        <v>136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147</v>
      </c>
      <c r="R8" s="1" t="s">
        <v>123</v>
      </c>
      <c r="S8" s="1" t="s">
        <v>124</v>
      </c>
      <c r="T8" s="1" t="s">
        <v>125</v>
      </c>
    </row>
    <row r="9" s="1" customFormat="1" spans="1:20">
      <c r="A9" s="3">
        <v>16656096821</v>
      </c>
      <c r="B9" s="1" t="s">
        <v>112</v>
      </c>
      <c r="C9" s="1" t="s">
        <v>148</v>
      </c>
      <c r="D9" s="1" t="s">
        <v>149</v>
      </c>
      <c r="E9" s="1" t="s">
        <v>47</v>
      </c>
      <c r="F9" s="1" t="s">
        <v>112</v>
      </c>
      <c r="G9" s="1" t="s">
        <v>115</v>
      </c>
      <c r="H9" s="1" t="s">
        <v>116</v>
      </c>
      <c r="I9" s="1" t="s">
        <v>150</v>
      </c>
      <c r="J9" s="1" t="s">
        <v>118</v>
      </c>
      <c r="K9" s="1" t="s">
        <v>150</v>
      </c>
      <c r="L9" s="1" t="s">
        <v>150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151</v>
      </c>
      <c r="R9" s="1" t="s">
        <v>123</v>
      </c>
      <c r="S9" s="1" t="s">
        <v>124</v>
      </c>
      <c r="T9" s="1" t="s">
        <v>125</v>
      </c>
    </row>
    <row r="10" s="1" customFormat="1" spans="1:20">
      <c r="A10" s="3">
        <v>16655880820</v>
      </c>
      <c r="B10" s="1" t="s">
        <v>112</v>
      </c>
      <c r="C10" s="1" t="s">
        <v>152</v>
      </c>
      <c r="D10" s="1" t="s">
        <v>153</v>
      </c>
      <c r="E10" s="1" t="s">
        <v>44</v>
      </c>
      <c r="F10" s="1" t="s">
        <v>112</v>
      </c>
      <c r="G10" s="1" t="s">
        <v>115</v>
      </c>
      <c r="H10" s="1" t="s">
        <v>116</v>
      </c>
      <c r="I10" s="1" t="s">
        <v>154</v>
      </c>
      <c r="J10" s="1" t="s">
        <v>118</v>
      </c>
      <c r="K10" s="1" t="s">
        <v>154</v>
      </c>
      <c r="L10" s="1" t="s">
        <v>154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155</v>
      </c>
      <c r="R10" s="1" t="s">
        <v>123</v>
      </c>
      <c r="S10" s="1" t="s">
        <v>124</v>
      </c>
      <c r="T10" s="1" t="s">
        <v>125</v>
      </c>
    </row>
    <row r="11" s="1" customFormat="1" spans="1:20">
      <c r="A11" s="3">
        <v>16649347415</v>
      </c>
      <c r="B11" s="1" t="s">
        <v>156</v>
      </c>
      <c r="C11" s="1" t="s">
        <v>157</v>
      </c>
      <c r="D11" s="1" t="s">
        <v>158</v>
      </c>
      <c r="E11" s="1" t="s">
        <v>38</v>
      </c>
      <c r="F11" s="1" t="s">
        <v>156</v>
      </c>
      <c r="G11" s="1" t="s">
        <v>115</v>
      </c>
      <c r="H11" s="1" t="s">
        <v>116</v>
      </c>
      <c r="I11" s="1" t="s">
        <v>159</v>
      </c>
      <c r="J11" s="1" t="s">
        <v>118</v>
      </c>
      <c r="K11" s="1" t="s">
        <v>159</v>
      </c>
      <c r="L11" s="1" t="s">
        <v>159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160</v>
      </c>
      <c r="R11" s="1" t="s">
        <v>123</v>
      </c>
      <c r="S11" s="1" t="s">
        <v>124</v>
      </c>
      <c r="T11" s="1" t="s">
        <v>125</v>
      </c>
    </row>
    <row r="12" s="1" customFormat="1" spans="1:20">
      <c r="A12" s="3">
        <v>16649143888</v>
      </c>
      <c r="B12" s="1" t="s">
        <v>156</v>
      </c>
      <c r="C12" s="1" t="s">
        <v>161</v>
      </c>
      <c r="D12" s="1" t="s">
        <v>162</v>
      </c>
      <c r="E12" s="1" t="s">
        <v>36</v>
      </c>
      <c r="F12" s="1" t="s">
        <v>112</v>
      </c>
      <c r="G12" s="1" t="s">
        <v>115</v>
      </c>
      <c r="H12" s="1" t="s">
        <v>116</v>
      </c>
      <c r="I12" s="1" t="s">
        <v>163</v>
      </c>
      <c r="J12" s="1" t="s">
        <v>118</v>
      </c>
      <c r="K12" s="1" t="s">
        <v>163</v>
      </c>
      <c r="L12" s="1" t="s">
        <v>163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164</v>
      </c>
      <c r="R12" s="1" t="s">
        <v>123</v>
      </c>
      <c r="S12" s="1" t="s">
        <v>124</v>
      </c>
      <c r="T12" s="1" t="s">
        <v>165</v>
      </c>
    </row>
    <row r="13" s="1" customFormat="1" spans="1:20">
      <c r="A13" s="3">
        <v>16647801511</v>
      </c>
      <c r="B13" s="1" t="s">
        <v>156</v>
      </c>
      <c r="C13" s="1" t="s">
        <v>166</v>
      </c>
      <c r="D13" s="1" t="s">
        <v>167</v>
      </c>
      <c r="E13" s="1" t="s">
        <v>30</v>
      </c>
      <c r="F13" s="1" t="s">
        <v>156</v>
      </c>
      <c r="G13" s="1" t="s">
        <v>115</v>
      </c>
      <c r="H13" s="1" t="s">
        <v>116</v>
      </c>
      <c r="I13" s="1" t="s">
        <v>168</v>
      </c>
      <c r="J13" s="1" t="s">
        <v>118</v>
      </c>
      <c r="K13" s="1" t="s">
        <v>168</v>
      </c>
      <c r="L13" s="1" t="s">
        <v>168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169</v>
      </c>
      <c r="R13" s="1" t="s">
        <v>123</v>
      </c>
      <c r="S13" s="1" t="s">
        <v>124</v>
      </c>
      <c r="T13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2021-10-29T01:41:04Z</dcterms:created>
  <dcterms:modified xsi:type="dcterms:W3CDTF">2021-10-29T02:07:14Z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022D3F5D3047494E8271A275BBE4F2CF</vt:lpwstr>
  </property>
  <property fmtid="{D5CDD505-2E9C-101B-9397-08002B2CF9AE}" pid="3" name="KSOProductBuildVer">
    <vt:lpwstr>2052-11.1.0.10938</vt:lpwstr>
  </property>
</Properties>
</file>