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<sst xmlns="http://schemas.openxmlformats.org/spreadsheetml/2006/main" count="109" uniqueCount="72">
  <si>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</si>
  <si>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</si>
  <si>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</si>
  <si>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</si>
  <si>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</si>
  <si>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</si>
  <si>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</si>
  <si>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</si>
  <si>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</si>
  <si>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</si>
  <si>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</si>
  <si>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</si>
  <si>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</si>
  <si>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</si>
  <si>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</si>
  <si>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</si>
  <si>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</si>
  <si>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</si>
  <si>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</si>
  <si>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</si>
  <si>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</si>
  <si>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</si>
  <si>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</si>
  <si>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</si>
  <si>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</si>
  <si>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</si>
  <si>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</si>
  <si>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[贵阳]贵阳诺富特酒店(67323201)</t>
  </si>
  <si>
    <t>高级大床房&lt;双人入住&gt;&lt;内宾&gt;&lt;预付&gt;&lt;无早&gt;</t>
  </si>
  <si>
    <t>CNY</t>
  </si>
  <si>
    <t>赵小勇</t>
  </si>
  <si>
    <t>CA363211030CNY</t>
  </si>
  <si>
    <t>未提现</t>
  </si>
  <si>
    <t>携程开票</t>
  </si>
  <si>
    <t>何聪雄</t>
  </si>
  <si>
    <t>，</t>
  </si>
  <si>
    <t>A211030144543481</t>
  </si>
  <si>
    <t>CNY / HKD 当前参考汇率: 1.214191834</t>
  </si>
  <si>
    <t>总计：948.22 CNY/
1151.32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</si>
  <si>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</si>
  <si>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</si>
  <si>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</si>
  <si>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</si>
  <si>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</si>
  <si>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</si>
  <si>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</si>
  <si>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</si>
  <si>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</si>
  <si>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</si>
  <si>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</si>
  <si>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</si>
  <si>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</si>
  <si>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</si>
  <si>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</si>
  <si>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</si>
  <si>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</si>
  <si>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2021-10-14</t>
  </si>
  <si>
    <t>2277300</t>
  </si>
  <si>
    <t>贵阳诺富特酒店</t>
  </si>
  <si>
    <t>2021-10-15</t>
  </si>
  <si>
    <t>退房日周结</t>
  </si>
  <si>
    <t>474.11</t>
  </si>
  <si>
    <t>RMB</t>
  </si>
  <si>
    <t>0</t>
  </si>
  <si>
    <t>0.00</t>
  </si>
  <si>
    <t>携程国内直连(DD)</t>
  </si>
  <si>
    <t>2021-10-14 14:38:46</t>
  </si>
  <si>
    <t>否</t>
  </si>
  <si>
    <t>汇智国际旅游发展有限公司</t>
  </si>
  <si>
    <t>直连</t>
  </si>
  <si>
    <t>2277217</t>
  </si>
  <si>
    <t>2021-10-14 11:07:38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</si>
</sst>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6" fillId="3" borderId="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16540999037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44483</v>
      </c>
      <c r="G2" s="5">
        <v>44484</v>
      </c>
      <c r="H2" s="4">
        <v>1</v>
      </c>
      <c r="I2" s="4">
        <v>1</v>
      </c>
      <c r="J2" s="4">
        <v>1</v>
      </c>
      <c r="K2" s="4" t="s">
        <v>29</v>
      </c>
      <c r="L2" s="4">
        <v>474.11</v>
      </c>
      <c r="M2" s="4">
        <v>474.11</v>
      </c>
      <c r="N2" s="4" t="s">
        <v>30</v>
      </c>
      <c r="O2" s="4" t="s">
        <v>31</v>
      </c>
      <c r="P2" s="4" t="s">
        <v>32</v>
      </c>
      <c r="Q2" s="4">
        <v>0</v>
      </c>
      <c r="R2" s="6">
        <v>44483</v>
      </c>
      <c r="S2" s="5">
        <v>44499</v>
      </c>
      <c r="T2" s="4" t="s">
        <v>33</v>
      </c>
      <c r="U2" s="4">
        <v>474.11</v>
      </c>
      <c r="V2" s="4">
        <v>0</v>
      </c>
      <c r="W2" s="4">
        <v>0</v>
      </c>
    </row>
    <row r="3" s="4" customFormat="1" spans="1:24">
      <c r="A3" s="4">
        <v>16541875557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44483</v>
      </c>
      <c r="G3" s="5">
        <v>44484</v>
      </c>
      <c r="H3" s="4">
        <v>1</v>
      </c>
      <c r="I3" s="4">
        <v>1</v>
      </c>
      <c r="J3" s="4">
        <v>1</v>
      </c>
      <c r="K3" s="4" t="s">
        <v>29</v>
      </c>
      <c r="L3" s="4">
        <v>474.11</v>
      </c>
      <c r="M3" s="4">
        <v>474.11</v>
      </c>
      <c r="N3" s="4" t="s">
        <v>34</v>
      </c>
      <c r="O3" s="4" t="s">
        <v>31</v>
      </c>
      <c r="P3" s="4" t="s">
        <v>32</v>
      </c>
      <c r="Q3" s="4">
        <v>0</v>
      </c>
      <c r="R3" s="6">
        <v>44483</v>
      </c>
      <c r="S3" s="5">
        <v>44499</v>
      </c>
      <c r="T3" s="4" t="s">
        <v>33</v>
      </c>
      <c r="U3" s="4">
        <v>474.11</v>
      </c>
      <c r="V3" s="4">
        <v>0</v>
      </c>
      <c r="W3" s="4">
        <v>0</v>
      </c>
      <c r="X3" s="4">
        <v>2277300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25" sqref="C25"/>
    </sheetView>
  </sheetViews>
  <sheetFormatPr defaultColWidth="9" defaultRowHeight="13.5"/>
  <cols>
    <col min="1" max="1" width="14.12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</v>
      </c>
    </row>
    <row r="2" s="4" customFormat="1" spans="1:9">
      <c r="A2" s="4">
        <v>16540999037</v>
      </c>
      <c r="B2" s="5">
        <v>44483</v>
      </c>
      <c r="C2" s="5">
        <v>44484</v>
      </c>
      <c r="D2" s="4">
        <v>474.11</v>
      </c>
      <c r="E2" s="4" t="str">
        <f>VLOOKUP(A2,HOP!A:L,12,0)</f>
        <v>474.11</v>
      </c>
      <c r="F2" s="4" t="str">
        <f>VLOOKUP(A2,HOP!A:C,3,0)</f>
        <v>2277217</v>
      </c>
      <c r="G2" s="4">
        <f>D2-E2</f>
        <v>0</v>
      </c>
      <c r="H2" s="4" t="str">
        <f>$H$1&amp;F2</f>
        <v>，2277217</v>
      </c>
      <c r="I2" s="4" t="str">
        <f>VLOOKUP(A2,HOP!A:T,20,0)</f>
        <v>直连</v>
      </c>
    </row>
    <row r="3" s="4" customFormat="1" spans="1:9">
      <c r="A3" s="4">
        <v>16541875557</v>
      </c>
      <c r="B3" s="5">
        <v>44483</v>
      </c>
      <c r="C3" s="5">
        <v>44484</v>
      </c>
      <c r="D3" s="4">
        <v>474.11</v>
      </c>
      <c r="E3" s="4" t="str">
        <f>VLOOKUP(A3,HOP!A:L,12,0)</f>
        <v>474.11</v>
      </c>
      <c r="F3" s="4" t="str">
        <f>VLOOKUP(A3,HOP!A:C,3,0)</f>
        <v>2277300</v>
      </c>
      <c r="G3" s="4">
        <f>D3-E3</f>
        <v>0</v>
      </c>
      <c r="H3" s="4" t="str">
        <f>$H$1&amp;F3</f>
        <v>，2277300</v>
      </c>
      <c r="I3" s="4" t="str">
        <f>VLOOKUP(A3,HOP!A:T,20,0)</f>
        <v>直连</v>
      </c>
    </row>
    <row r="5" spans="4:4">
      <c r="D5" s="4">
        <f>SUM(D2:D4)</f>
        <v>948.22</v>
      </c>
    </row>
    <row r="10" spans="1:1">
      <c r="A10" s="4" t="s">
        <v>36</v>
      </c>
    </row>
    <row r="11" spans="1:1">
      <c r="A11" s="4" t="s">
        <v>37</v>
      </c>
    </row>
    <row r="12" spans="1:1">
      <c r="A12" s="4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39</v>
      </c>
      <c r="B1" s="2" t="s">
        <v>40</v>
      </c>
      <c r="C1" s="2" t="s">
        <v>41</v>
      </c>
      <c r="D1" s="2" t="s">
        <v>42</v>
      </c>
      <c r="E1" s="2" t="s">
        <v>13</v>
      </c>
      <c r="F1" s="2" t="s">
        <v>5</v>
      </c>
      <c r="G1" s="2" t="s">
        <v>6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</row>
    <row r="2" s="1" customFormat="1" spans="1:20">
      <c r="A2" s="3">
        <v>16541875557</v>
      </c>
      <c r="B2" s="1" t="s">
        <v>56</v>
      </c>
      <c r="C2" s="1" t="s">
        <v>57</v>
      </c>
      <c r="D2" s="1" t="s">
        <v>58</v>
      </c>
      <c r="E2" s="1" t="s">
        <v>34</v>
      </c>
      <c r="F2" s="1" t="s">
        <v>56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  <row r="3" s="1" customFormat="1" spans="1:20">
      <c r="A3" s="3">
        <v>16540999037</v>
      </c>
      <c r="B3" s="1" t="s">
        <v>56</v>
      </c>
      <c r="C3" s="1" t="s">
        <v>70</v>
      </c>
      <c r="D3" s="1" t="s">
        <v>58</v>
      </c>
      <c r="E3" s="1" t="s">
        <v>30</v>
      </c>
      <c r="F3" s="1" t="s">
        <v>56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61</v>
      </c>
      <c r="L3" s="1" t="s">
        <v>61</v>
      </c>
      <c r="M3" s="1" t="s">
        <v>63</v>
      </c>
      <c r="N3" s="1" t="s">
        <v>63</v>
      </c>
      <c r="O3" s="1" t="s">
        <v>64</v>
      </c>
      <c r="P3" s="1" t="s">
        <v>65</v>
      </c>
      <c r="Q3" s="1" t="s">
        <v>71</v>
      </c>
      <c r="R3" s="1" t="s">
        <v>67</v>
      </c>
      <c r="S3" s="1" t="s">
        <v>68</v>
      </c>
      <c r="T3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2021-10-30T06:40:50Z</dcterms:created>
  <dcterms:modified xsi:type="dcterms:W3CDTF">2021-10-30T06:44:21Z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1ACE317D360D448AA7D95B038102CD7D</vt:lpwstr>
  </property>
  <property fmtid="{D5CDD505-2E9C-101B-9397-08002B2CF9AE}" pid="3" name="KSOProductBuildVer">
    <vt:lpwstr>2052-11.1.0.10938</vt:lpwstr>
  </property>
</Properties>
</file>