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</definedName>
  </definedNames>
  <calcPr calcId="144525"/>
</workbook>
</file>

<file path=xl/sharedStrings.xml><?xml version="1.0" encoding="utf-8"?>
<sst xmlns="http://schemas.openxmlformats.org/spreadsheetml/2006/main" count="257" uniqueCount="128">
  <si>
    <t>去哪儿网酒店预付对账单</t>
  </si>
  <si>
    <t>供应商名称：</t>
  </si>
  <si>
    <t>遇见时光</t>
  </si>
  <si>
    <t>结算周期：</t>
  </si>
  <si>
    <t>2021-11-08至2021-11-09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</si>
  <si>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</si>
  <si>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</si>
  <si>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</si>
  <si>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</si>
  <si>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</si>
  <si>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</si>
  <si>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</si>
  <si>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</si>
  <si>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</si>
  <si>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</si>
  <si>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</si>
  <si>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</si>
  <si>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</si>
  <si>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</si>
  <si>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</si>
  <si>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¥785.00</t>
  </si>
  <si>
    <t>¥103.00</t>
  </si>
  <si>
    <t>¥194.00</t>
  </si>
  <si>
    <t>¥876.00</t>
  </si>
  <si>
    <t>分类信息</t>
  </si>
  <si>
    <t>业务类型</t>
  </si>
  <si>
    <t>酒店预付（点击查看明细）</t>
  </si>
  <si>
    <t>¥682.00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</si>
  <si>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</si>
  <si>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</si>
  <si>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</si>
  <si>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</si>
  <si>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</si>
  <si>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</si>
  <si>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</si>
  <si>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</si>
  <si>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</si>
  <si>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</si>
  <si>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</si>
  <si>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</si>
  <si>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</si>
  <si>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</si>
  <si>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</si>
  <si>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</si>
  <si>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</si>
  <si>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</si>
  <si>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</si>
  <si>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</si>
  <si>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</si>
  <si>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</si>
  <si>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</si>
  <si>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</si>
  <si>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</si>
  <si>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</si>
  <si>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</si>
  <si>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</si>
  <si>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</si>
  <si>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</si>
  <si>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</si>
  <si>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</si>
  <si>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</si>
  <si>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</si>
  <si>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</si>
  <si>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</si>
  <si>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</si>
  <si>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</si>
  <si>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</si>
  <si>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</si>
  <si>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</si>
  <si>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</si>
  <si>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</si>
  <si>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102810644188</t>
  </si>
  <si>
    <t>酒店预付</t>
  </si>
  <si>
    <t>否</t>
  </si>
  <si>
    <t>普通</t>
  </si>
  <si>
    <t>266547578</t>
  </si>
  <si>
    <t>三亚山海天JW万豪酒店</t>
  </si>
  <si>
    <t>1616855</t>
  </si>
  <si>
    <t>钟洋</t>
  </si>
  <si>
    <t>2021-11-08</t>
  </si>
  <si>
    <t>2021-11-09</t>
  </si>
  <si>
    <t>逸景阁园景房（特大床）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</si>
  <si>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</si>
  <si>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</si>
  <si>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</si>
  <si>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</si>
  <si>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</si>
  <si>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</si>
  <si>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</si>
  <si>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</si>
  <si>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</si>
  <si>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</si>
  <si>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csg_manual_202111031057086431321</t>
  </si>
  <si>
    <t>102708618486</t>
  </si>
  <si>
    <t>2021-11-03</t>
  </si>
  <si>
    <t>赔付-房费追回</t>
  </si>
  <si>
    <t>--</t>
  </si>
  <si>
    <t>此单代理数据未拆分，Q聚合错误，各半责，实际应扣代理194，查看已扣代理634，故退回代理194</t>
  </si>
  <si>
    <t>返现日期</t>
  </si>
  <si>
    <t>，</t>
  </si>
  <si>
    <r>
      <t>本期收回</t>
    </r>
    <r>
      <rPr>
        <sz val="10"/>
        <rFont val="Arial"/>
        <charset val="134"/>
      </rPr>
      <t>194</t>
    </r>
    <r>
      <rPr>
        <sz val="10"/>
        <rFont val="宋体"/>
        <charset val="134"/>
      </rPr>
      <t>元</t>
    </r>
  </si>
  <si>
    <t>A211110100509481</t>
  </si>
  <si>
    <r>
      <t>总计：</t>
    </r>
    <r>
      <rPr>
        <sz val="10"/>
        <rFont val="Arial"/>
        <charset val="134"/>
      </rPr>
      <t>876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</si>
  <si>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</si>
  <si>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</si>
  <si>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</si>
  <si>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</si>
  <si>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</si>
  <si>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</si>
  <si>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</si>
  <si>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</si>
  <si>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</si>
  <si>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</si>
  <si>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</si>
  <si>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</si>
  <si>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</si>
  <si>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</si>
  <si>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</si>
  <si>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</si>
  <si>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2293112</t>
  </si>
  <si>
    <t>682.00</t>
  </si>
  <si>
    <t>RMB</t>
  </si>
  <si>
    <t>0</t>
  </si>
  <si>
    <t>0.00</t>
  </si>
  <si>
    <t>龙卷风国内直连</t>
  </si>
  <si>
    <t>2021-11-08 16:19:36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</si>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</sst>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4" borderId="16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20</v>
      </c>
      <c r="S2" s="14" t="s">
        <v>19</v>
      </c>
      <c r="T2" s="7"/>
      <c r="U2" s="12" t="s">
        <v>19</v>
      </c>
      <c r="V2" s="12" t="s">
        <v>20</v>
      </c>
      <c r="W2" s="14" t="s">
        <v>21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27</v>
      </c>
      <c r="AD2" t="s">
        <v>6</v>
      </c>
      <c r="AE2" t="s">
        <v>81</v>
      </c>
      <c r="AF2" t="s">
        <v>82</v>
      </c>
      <c r="AG2" t="s">
        <v>73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11" t="s">
        <v>89</v>
      </c>
      <c r="M1" s="4" t="s">
        <v>90</v>
      </c>
      <c r="N1" s="4" t="s">
        <v>91</v>
      </c>
    </row>
    <row r="2" ht="14.25" customHeight="1" spans="1:256">
      <c r="A2" s="6" t="s">
        <v>92</v>
      </c>
      <c r="B2" s="7" t="s">
        <v>93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94</v>
      </c>
      <c r="H2" s="7" t="s">
        <v>95</v>
      </c>
      <c r="I2" s="12" t="s">
        <v>22</v>
      </c>
      <c r="J2" s="12" t="s">
        <v>19</v>
      </c>
      <c r="K2" s="12" t="s">
        <v>22</v>
      </c>
      <c r="L2" s="7" t="s">
        <v>96</v>
      </c>
      <c r="M2" s="7" t="s">
        <v>97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83</v>
      </c>
      <c r="B3" s="10" t="s">
        <v>84</v>
      </c>
      <c r="C3" s="10" t="s">
        <v>84</v>
      </c>
      <c r="D3" s="10" t="s">
        <v>84</v>
      </c>
      <c r="E3" s="10"/>
      <c r="F3" s="10"/>
      <c r="G3" s="10" t="s">
        <v>84</v>
      </c>
      <c r="H3" s="10" t="s">
        <v>84</v>
      </c>
      <c r="I3" s="13" t="s">
        <v>22</v>
      </c>
      <c r="J3" s="13"/>
      <c r="K3" s="13"/>
      <c r="L3" s="10"/>
      <c r="M3" s="10" t="s">
        <v>84</v>
      </c>
      <c r="N3" t="s">
        <v>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H29" sqref="H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99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682</v>
      </c>
      <c r="E2" t="str">
        <f>VLOOKUP(A2,HOP!A:L,12,0)</f>
        <v>682.00</v>
      </c>
      <c r="F2" t="str">
        <f>VLOOKUP(A2,HOP!A:C,3,0)</f>
        <v>2293112</v>
      </c>
      <c r="G2">
        <f>D2-E2</f>
        <v>0</v>
      </c>
      <c r="H2" t="str">
        <f>$H$1&amp;F2</f>
        <v>，2293112</v>
      </c>
      <c r="I2" t="str">
        <f>VLOOKUP(A2,HOP!A:T,20,0)</f>
        <v>直连</v>
      </c>
    </row>
    <row r="3" spans="1:10">
      <c r="A3" s="43" t="s">
        <v>93</v>
      </c>
      <c r="D3" s="8">
        <v>194</v>
      </c>
      <c r="E3" t="e">
        <f>VLOOKUP(A3,HOP!A:L,12,0)</f>
        <v>#N/A</v>
      </c>
      <c r="F3">
        <v>2212785</v>
      </c>
      <c r="G3" t="e">
        <f>D3-E3</f>
        <v>#N/A</v>
      </c>
      <c r="H3" t="str">
        <f>$H$1&amp;F3</f>
        <v>，2212785</v>
      </c>
      <c r="I3" t="e">
        <f>VLOOKUP(A3,HOP!A:T,20,0)</f>
        <v>#N/A</v>
      </c>
      <c r="J3" s="5" t="s">
        <v>100</v>
      </c>
    </row>
    <row r="5" spans="4:4">
      <c r="D5" s="3">
        <f>SUM(D2:D4)</f>
        <v>876</v>
      </c>
    </row>
    <row r="6" ht="14.25" spans="4:4">
      <c r="D6" s="9" t="s">
        <v>23</v>
      </c>
    </row>
    <row r="9" spans="1:1">
      <c r="A9" t="s">
        <v>101</v>
      </c>
    </row>
    <row r="10" spans="1:1">
      <c r="A10" s="5" t="s">
        <v>102</v>
      </c>
    </row>
  </sheetData>
  <autoFilter ref="A1:I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103</v>
      </c>
      <c r="B1" s="2" t="s">
        <v>104</v>
      </c>
      <c r="C1" s="2" t="s">
        <v>105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</row>
    <row r="2" s="1" customFormat="1" spans="1:20">
      <c r="A2" s="1" t="s">
        <v>71</v>
      </c>
      <c r="B2" s="1" t="s">
        <v>79</v>
      </c>
      <c r="C2" s="1" t="s">
        <v>119</v>
      </c>
      <c r="D2" s="1" t="s">
        <v>76</v>
      </c>
      <c r="E2" s="1" t="s">
        <v>78</v>
      </c>
      <c r="F2" s="1" t="s">
        <v>79</v>
      </c>
      <c r="G2" s="1" t="s">
        <v>80</v>
      </c>
      <c r="H2" s="1" t="s">
        <v>96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73</v>
      </c>
      <c r="S2" s="1" t="s">
        <v>126</v>
      </c>
      <c r="T2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2021-11-10T02:03:37Z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DBBC16C73240457F9215C0B0A21B884C</vt:lpwstr>
  </property>
</Properties>
</file>