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<sst xmlns="http://schemas.openxmlformats.org/spreadsheetml/2006/main" count="441" uniqueCount="168">
  <si>
    <t>去哪儿网酒店预付对账单</t>
  </si>
  <si>
    <t>供应商名称：</t>
  </si>
  <si>
    <t>遇见时光</t>
  </si>
  <si>
    <t>结算周期：</t>
  </si>
  <si>
    <t>2021-11-10至2021-11-11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</si>
  <si>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</si>
  <si>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</si>
  <si>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</si>
  <si>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</si>
  <si>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</si>
  <si>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</si>
  <si>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</si>
  <si>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</si>
  <si>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</si>
  <si>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</si>
  <si>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</si>
  <si>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</si>
  <si>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</si>
  <si>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</si>
  <si>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</si>
  <si>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¥3,090.00</t>
  </si>
  <si>
    <t>¥406.00</t>
  </si>
  <si>
    <t>¥2,684.00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</si>
  <si>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</si>
  <si>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</si>
  <si>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</si>
  <si>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</si>
  <si>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</si>
  <si>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</si>
  <si>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</si>
  <si>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</si>
  <si>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</si>
  <si>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</si>
  <si>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</si>
  <si>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</si>
  <si>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</si>
  <si>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</si>
  <si>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</si>
  <si>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</si>
  <si>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</si>
  <si>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</si>
  <si>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</si>
  <si>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</si>
  <si>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</si>
  <si>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</si>
  <si>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</si>
  <si>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</si>
  <si>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</si>
  <si>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</si>
  <si>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</si>
  <si>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</si>
  <si>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</si>
  <si>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</si>
  <si>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</si>
  <si>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</si>
  <si>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</si>
  <si>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</si>
  <si>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</si>
  <si>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</si>
  <si>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</si>
  <si>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</si>
  <si>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</si>
  <si>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</si>
  <si>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</si>
  <si>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</si>
  <si>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</si>
  <si>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</si>
  <si>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</si>
  <si>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</si>
  <si>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102812449270</t>
  </si>
  <si>
    <t>酒店预付</t>
  </si>
  <si>
    <t>否</t>
  </si>
  <si>
    <t>普通</t>
  </si>
  <si>
    <t>266547578</t>
  </si>
  <si>
    <t>三亚山海天JW万豪酒店</t>
  </si>
  <si>
    <t>1616855</t>
  </si>
  <si>
    <t>李宗义</t>
  </si>
  <si>
    <t>2021-11-10</t>
  </si>
  <si>
    <t>2021-11-11</t>
  </si>
  <si>
    <t>¥785.00</t>
  </si>
  <si>
    <t>¥103.00</t>
  </si>
  <si>
    <t>¥682.00</t>
  </si>
  <si>
    <t>逸景阁园景房（特大床）</t>
  </si>
  <si>
    <t>WEBSITE</t>
  </si>
  <si>
    <t>102812379225</t>
  </si>
  <si>
    <t>266555012</t>
  </si>
  <si>
    <t>杭州索菲特西湖大酒店</t>
  </si>
  <si>
    <t>袁学先</t>
  </si>
  <si>
    <t>¥661.00</t>
  </si>
  <si>
    <t>¥87.00</t>
  </si>
  <si>
    <t>¥574.00</t>
  </si>
  <si>
    <t>高级特大床房</t>
  </si>
  <si>
    <t>102812788921</t>
  </si>
  <si>
    <t>266554271</t>
  </si>
  <si>
    <t>上海虹桥诺富特全套房酒店</t>
  </si>
  <si>
    <t>管子麟</t>
  </si>
  <si>
    <t>¥538.00</t>
  </si>
  <si>
    <t>¥71.00</t>
  </si>
  <si>
    <t>¥467.00</t>
  </si>
  <si>
    <t>高级特大床套房</t>
  </si>
  <si>
    <t>102812767950</t>
  </si>
  <si>
    <t>266556494</t>
  </si>
  <si>
    <t>广州白云宾馆</t>
  </si>
  <si>
    <t>王金月</t>
  </si>
  <si>
    <t>¥662.00</t>
  </si>
  <si>
    <t>¥575.00</t>
  </si>
  <si>
    <t>豪华大床房</t>
  </si>
  <si>
    <t>102812775148</t>
  </si>
  <si>
    <t>266557877</t>
  </si>
  <si>
    <t>上海海神诺富特大酒店</t>
  </si>
  <si>
    <t>陈鲁平</t>
  </si>
  <si>
    <t>¥444.00</t>
  </si>
  <si>
    <t>¥58.00</t>
  </si>
  <si>
    <t>¥386.00</t>
  </si>
  <si>
    <t>标准房, 1 张特大床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</si>
  <si>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</si>
  <si>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</si>
  <si>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</si>
  <si>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</si>
  <si>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</si>
  <si>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</si>
  <si>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</si>
  <si>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</si>
  <si>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</si>
  <si>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</si>
  <si>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</si>
  <si>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A211112101239481</t>
  </si>
  <si>
    <t>A211112101257481</t>
  </si>
  <si>
    <r>
      <t>总计：</t>
    </r>
    <r>
      <rPr>
        <sz val="10"/>
        <rFont val="Arial"/>
        <charset val="134"/>
      </rPr>
      <t>2684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</si>
  <si>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</si>
  <si>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</si>
  <si>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</si>
  <si>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</si>
  <si>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</si>
  <si>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</si>
  <si>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</si>
  <si>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</si>
  <si>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</si>
  <si>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</si>
  <si>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</si>
  <si>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</si>
  <si>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</si>
  <si>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</si>
  <si>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</si>
  <si>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</si>
  <si>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2295680</t>
  </si>
  <si>
    <t>--</t>
  </si>
  <si>
    <t>575.00</t>
  </si>
  <si>
    <t>RMB</t>
  </si>
  <si>
    <t>0</t>
  </si>
  <si>
    <t>0.00</t>
  </si>
  <si>
    <t>龙卷风国内直连</t>
  </si>
  <si>
    <t>2021-11-10 17:43:03</t>
  </si>
  <si>
    <t>汇智国际旅游发展有限公司</t>
  </si>
  <si>
    <t>直采</t>
  </si>
  <si>
    <t>2295349</t>
  </si>
  <si>
    <t>467.00</t>
  </si>
  <si>
    <t>2021-11-10 13:09:17</t>
  </si>
  <si>
    <t>直连</t>
  </si>
  <si>
    <t>2295282</t>
  </si>
  <si>
    <t>682.00</t>
  </si>
  <si>
    <t>2021-11-10 11:56:37</t>
  </si>
  <si>
    <t>2295221</t>
  </si>
  <si>
    <t>574.00</t>
  </si>
  <si>
    <t>2021-11-10 10:57:05</t>
  </si>
  <si>
    <t>2295074</t>
  </si>
  <si>
    <t>386.00</t>
  </si>
  <si>
    <t>2021-11-10 07:52:58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</si>
</sst>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6" borderId="12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89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customHeight="1" spans="1:32">
      <c r="A7" s="9" t="s">
        <v>115</v>
      </c>
      <c r="B7" s="9"/>
      <c r="C7" s="9" t="s">
        <v>116</v>
      </c>
      <c r="D7" s="9"/>
      <c r="E7" s="9"/>
      <c r="F7" s="9"/>
      <c r="G7" s="9" t="s">
        <v>116</v>
      </c>
      <c r="H7" s="9" t="s">
        <v>116</v>
      </c>
      <c r="I7" s="9" t="s">
        <v>116</v>
      </c>
      <c r="J7" s="9" t="s">
        <v>116</v>
      </c>
      <c r="K7" s="9" t="s">
        <v>116</v>
      </c>
      <c r="L7" s="9" t="s">
        <v>116</v>
      </c>
      <c r="M7" s="9" t="s">
        <v>116</v>
      </c>
      <c r="N7" s="9" t="s">
        <v>116</v>
      </c>
      <c r="O7" s="9" t="s">
        <v>116</v>
      </c>
      <c r="P7" s="9" t="s">
        <v>116</v>
      </c>
      <c r="Q7" s="9"/>
      <c r="R7" s="12" t="s">
        <v>20</v>
      </c>
      <c r="S7" s="12" t="s">
        <v>19</v>
      </c>
      <c r="T7" s="9" t="s">
        <v>116</v>
      </c>
      <c r="U7" s="12"/>
      <c r="V7" s="12" t="s">
        <v>20</v>
      </c>
      <c r="W7" s="12" t="s">
        <v>21</v>
      </c>
      <c r="X7" s="12"/>
      <c r="Y7" s="12"/>
      <c r="Z7" s="12"/>
      <c r="AA7" s="9"/>
      <c r="AB7" s="12"/>
      <c r="AC7" s="9"/>
      <c r="AD7" s="9" t="s">
        <v>116</v>
      </c>
      <c r="AE7" s="9"/>
      <c r="AF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117</v>
      </c>
      <c r="B1" s="4" t="s">
        <v>118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119</v>
      </c>
      <c r="H1" s="4" t="s">
        <v>120</v>
      </c>
      <c r="I1" s="4" t="s">
        <v>13</v>
      </c>
      <c r="J1" s="4" t="s">
        <v>17</v>
      </c>
      <c r="K1" s="4" t="s">
        <v>18</v>
      </c>
      <c r="L1" s="8" t="s">
        <v>121</v>
      </c>
      <c r="M1" s="4" t="s">
        <v>122</v>
      </c>
      <c r="N1" s="4" t="s">
        <v>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682</v>
      </c>
      <c r="E2" t="str">
        <f>VLOOKUP(A2,HOP!A:L,12,0)</f>
        <v>682.00</v>
      </c>
      <c r="F2" t="str">
        <f>VLOOKUP(A2,HOP!A:C,3,0)</f>
        <v>2295282</v>
      </c>
      <c r="G2">
        <f>D2-E2</f>
        <v>0</v>
      </c>
      <c r="H2" t="str">
        <f>$H$1&amp;F2</f>
        <v>，2295282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574</v>
      </c>
      <c r="E3" t="str">
        <f>VLOOKUP(A3,HOP!A:L,12,0)</f>
        <v>574.00</v>
      </c>
      <c r="F3" t="str">
        <f>VLOOKUP(A3,HOP!A:C,3,0)</f>
        <v>2295221</v>
      </c>
      <c r="G3">
        <f>D3-E3</f>
        <v>0</v>
      </c>
      <c r="H3" t="str">
        <f>$H$1&amp;F3</f>
        <v>，2295221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467</v>
      </c>
      <c r="E4" t="str">
        <f>VLOOKUP(A4,HOP!A:L,12,0)</f>
        <v>467.00</v>
      </c>
      <c r="F4" t="str">
        <f>VLOOKUP(A4,HOP!A:C,3,0)</f>
        <v>2295349</v>
      </c>
      <c r="G4">
        <f>D4-E4</f>
        <v>0</v>
      </c>
      <c r="H4" t="str">
        <f>$H$1&amp;F4</f>
        <v>，2295349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575</v>
      </c>
      <c r="E5" t="str">
        <f>VLOOKUP(A5,HOP!A:L,12,0)</f>
        <v>575.00</v>
      </c>
      <c r="F5" t="str">
        <f>VLOOKUP(A5,HOP!A:C,3,0)</f>
        <v>2295680</v>
      </c>
      <c r="G5">
        <f>D5-E5</f>
        <v>0</v>
      </c>
      <c r="H5" t="str">
        <f>$H$1&amp;F5</f>
        <v>，2295680</v>
      </c>
      <c r="I5" t="str">
        <f>VLOOKUP(A5,HOP!A:T,20,0)</f>
        <v>直采</v>
      </c>
    </row>
    <row r="6" ht="14.25" customHeight="1" spans="1:9">
      <c r="A6" s="6" t="s">
        <v>107</v>
      </c>
      <c r="B6" s="7" t="s">
        <v>77</v>
      </c>
      <c r="C6" s="7" t="s">
        <v>78</v>
      </c>
      <c r="D6" s="3">
        <v>386</v>
      </c>
      <c r="E6" t="str">
        <f>VLOOKUP(A6,HOP!A:L,12,0)</f>
        <v>386.00</v>
      </c>
      <c r="F6" t="str">
        <f>VLOOKUP(A6,HOP!A:C,3,0)</f>
        <v>2295074</v>
      </c>
      <c r="G6">
        <f>D6-E6</f>
        <v>0</v>
      </c>
      <c r="H6" t="str">
        <f>$H$1&amp;F6</f>
        <v>，2295074</v>
      </c>
      <c r="I6" t="str">
        <f>VLOOKUP(A6,HOP!A:T,20,0)</f>
        <v>直连</v>
      </c>
    </row>
    <row r="8" spans="4:4">
      <c r="D8" s="3">
        <f>SUM(D2:D7)</f>
        <v>2684</v>
      </c>
    </row>
    <row r="12" spans="1:3">
      <c r="A12" t="s">
        <v>126</v>
      </c>
      <c r="C12">
        <v>575</v>
      </c>
    </row>
    <row r="13" spans="1:3">
      <c r="A13" t="s">
        <v>127</v>
      </c>
      <c r="C13">
        <v>2109</v>
      </c>
    </row>
    <row r="14" spans="1:3">
      <c r="A14" s="5" t="s">
        <v>128</v>
      </c>
      <c r="C14">
        <f>SUM(C12:C13)</f>
        <v>2684</v>
      </c>
    </row>
  </sheetData>
  <autoFilter ref="A1:I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129</v>
      </c>
      <c r="B1" s="2" t="s">
        <v>130</v>
      </c>
      <c r="C1" s="2" t="s">
        <v>131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1" t="s">
        <v>100</v>
      </c>
      <c r="B2" s="1" t="s">
        <v>77</v>
      </c>
      <c r="C2" s="1" t="s">
        <v>145</v>
      </c>
      <c r="D2" s="1" t="s">
        <v>102</v>
      </c>
      <c r="E2" s="1" t="s">
        <v>103</v>
      </c>
      <c r="F2" s="1" t="s">
        <v>77</v>
      </c>
      <c r="G2" s="1" t="s">
        <v>78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71</v>
      </c>
      <c r="S2" s="1" t="s">
        <v>153</v>
      </c>
      <c r="T2" s="1" t="s">
        <v>154</v>
      </c>
    </row>
    <row r="3" s="1" customFormat="1" spans="1:20">
      <c r="A3" s="1" t="s">
        <v>92</v>
      </c>
      <c r="B3" s="1" t="s">
        <v>77</v>
      </c>
      <c r="C3" s="1" t="s">
        <v>155</v>
      </c>
      <c r="D3" s="1" t="s">
        <v>94</v>
      </c>
      <c r="E3" s="1" t="s">
        <v>95</v>
      </c>
      <c r="F3" s="1" t="s">
        <v>77</v>
      </c>
      <c r="G3" s="1" t="s">
        <v>78</v>
      </c>
      <c r="H3" s="1" t="s">
        <v>146</v>
      </c>
      <c r="I3" s="1" t="s">
        <v>156</v>
      </c>
      <c r="J3" s="1" t="s">
        <v>148</v>
      </c>
      <c r="K3" s="1" t="s">
        <v>156</v>
      </c>
      <c r="L3" s="1" t="s">
        <v>156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157</v>
      </c>
      <c r="R3" s="1" t="s">
        <v>71</v>
      </c>
      <c r="S3" s="1" t="s">
        <v>153</v>
      </c>
      <c r="T3" s="1" t="s">
        <v>158</v>
      </c>
    </row>
    <row r="4" s="1" customFormat="1" spans="1:20">
      <c r="A4" s="1" t="s">
        <v>69</v>
      </c>
      <c r="B4" s="1" t="s">
        <v>77</v>
      </c>
      <c r="C4" s="1" t="s">
        <v>159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146</v>
      </c>
      <c r="I4" s="1" t="s">
        <v>160</v>
      </c>
      <c r="J4" s="1" t="s">
        <v>148</v>
      </c>
      <c r="K4" s="1" t="s">
        <v>160</v>
      </c>
      <c r="L4" s="1" t="s">
        <v>160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161</v>
      </c>
      <c r="R4" s="1" t="s">
        <v>71</v>
      </c>
      <c r="S4" s="1" t="s">
        <v>153</v>
      </c>
      <c r="T4" s="1" t="s">
        <v>158</v>
      </c>
    </row>
    <row r="5" s="1" customFormat="1" spans="1:20">
      <c r="A5" s="1" t="s">
        <v>84</v>
      </c>
      <c r="B5" s="1" t="s">
        <v>77</v>
      </c>
      <c r="C5" s="1" t="s">
        <v>162</v>
      </c>
      <c r="D5" s="1" t="s">
        <v>86</v>
      </c>
      <c r="E5" s="1" t="s">
        <v>87</v>
      </c>
      <c r="F5" s="1" t="s">
        <v>77</v>
      </c>
      <c r="G5" s="1" t="s">
        <v>78</v>
      </c>
      <c r="H5" s="1" t="s">
        <v>146</v>
      </c>
      <c r="I5" s="1" t="s">
        <v>163</v>
      </c>
      <c r="J5" s="1" t="s">
        <v>148</v>
      </c>
      <c r="K5" s="1" t="s">
        <v>163</v>
      </c>
      <c r="L5" s="1" t="s">
        <v>163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164</v>
      </c>
      <c r="R5" s="1" t="s">
        <v>71</v>
      </c>
      <c r="S5" s="1" t="s">
        <v>153</v>
      </c>
      <c r="T5" s="1" t="s">
        <v>158</v>
      </c>
    </row>
    <row r="6" s="1" customFormat="1" spans="1:20">
      <c r="A6" s="1" t="s">
        <v>107</v>
      </c>
      <c r="B6" s="1" t="s">
        <v>77</v>
      </c>
      <c r="C6" s="1" t="s">
        <v>165</v>
      </c>
      <c r="D6" s="1" t="s">
        <v>109</v>
      </c>
      <c r="E6" s="1" t="s">
        <v>110</v>
      </c>
      <c r="F6" s="1" t="s">
        <v>77</v>
      </c>
      <c r="G6" s="1" t="s">
        <v>78</v>
      </c>
      <c r="H6" s="1" t="s">
        <v>146</v>
      </c>
      <c r="I6" s="1" t="s">
        <v>166</v>
      </c>
      <c r="J6" s="1" t="s">
        <v>148</v>
      </c>
      <c r="K6" s="1" t="s">
        <v>166</v>
      </c>
      <c r="L6" s="1" t="s">
        <v>166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167</v>
      </c>
      <c r="R6" s="1" t="s">
        <v>71</v>
      </c>
      <c r="S6" s="1" t="s">
        <v>153</v>
      </c>
      <c r="T6" s="1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2021-11-12T02:11:45Z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35B5F887F31F4BD8B062954A478453E6</vt:lpwstr>
  </property>
</Properties>
</file>