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<sst xmlns="http://schemas.openxmlformats.org/spreadsheetml/2006/main" count="708" uniqueCount="250">
  <si>
    <t>去哪儿网酒店预付对账单</t>
  </si>
  <si>
    <t>供应商名称：</t>
  </si>
  <si>
    <t>趣悠游</t>
  </si>
  <si>
    <t>结算周期：</t>
  </si>
  <si>
    <t>2021-11-15至2021-11-21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</si>
  <si>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</si>
  <si>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</si>
  <si>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</si>
  <si>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</si>
  <si>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</si>
  <si>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</si>
  <si>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</si>
  <si>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</si>
  <si>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</si>
  <si>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</si>
  <si>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</si>
  <si>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</si>
  <si>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</si>
  <si>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</si>
  <si>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</si>
  <si>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¥15,317.00</t>
  </si>
  <si>
    <t>¥2,837.00</t>
  </si>
  <si>
    <t>¥1,203.00</t>
  </si>
  <si>
    <t>¥11,277.00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</si>
  <si>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</si>
  <si>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</si>
  <si>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</si>
  <si>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</si>
  <si>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</si>
  <si>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</si>
  <si>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</si>
  <si>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</si>
  <si>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</si>
  <si>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</si>
  <si>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</si>
  <si>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</si>
  <si>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</si>
  <si>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</si>
  <si>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</si>
  <si>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</si>
  <si>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</si>
  <si>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</si>
  <si>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</si>
  <si>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</si>
  <si>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</si>
  <si>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</si>
  <si>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</si>
  <si>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</si>
  <si>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</si>
  <si>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</si>
  <si>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</si>
  <si>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</si>
  <si>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</si>
  <si>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</si>
  <si>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</si>
  <si>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</si>
  <si>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</si>
  <si>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</si>
  <si>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</si>
  <si>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</si>
  <si>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</si>
  <si>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</si>
  <si>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</si>
  <si>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</si>
  <si>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</si>
  <si>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</si>
  <si>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</si>
  <si>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</si>
  <si>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</si>
  <si>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</si>
  <si>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702816516221</t>
  </si>
  <si>
    <t>2299381</t>
  </si>
  <si>
    <t>酒店预付</t>
  </si>
  <si>
    <t>否</t>
  </si>
  <si>
    <t>普通</t>
  </si>
  <si>
    <t>197287364</t>
  </si>
  <si>
    <t>伊斯坦布尔托普卡匹希尔顿逸林酒店</t>
  </si>
  <si>
    <t>1626188</t>
  </si>
  <si>
    <t>YU/JIANGCHENG</t>
  </si>
  <si>
    <t>2021-11-14</t>
  </si>
  <si>
    <t>2021-11-15</t>
  </si>
  <si>
    <t>¥455.00</t>
  </si>
  <si>
    <t>¥46.00</t>
  </si>
  <si>
    <t>¥409.00</t>
  </si>
  <si>
    <t>Deluxe Twin Room with Sea View</t>
  </si>
  <si>
    <t>WEBSITE</t>
  </si>
  <si>
    <t>702817007724</t>
  </si>
  <si>
    <t>2299835</t>
  </si>
  <si>
    <t>221845391</t>
  </si>
  <si>
    <t>最佳盛品酒店(香港尖沙咀店)(贝斯特韦斯特酒店)</t>
  </si>
  <si>
    <t>Hiutung/Wong</t>
  </si>
  <si>
    <t>2021-11-16</t>
  </si>
  <si>
    <t>¥212.00</t>
  </si>
  <si>
    <t>¥21.00</t>
  </si>
  <si>
    <t>¥191.00</t>
  </si>
  <si>
    <t>superior double bed room</t>
  </si>
  <si>
    <t>702818717107</t>
  </si>
  <si>
    <t>2300597</t>
  </si>
  <si>
    <t>820595977</t>
  </si>
  <si>
    <t>冈山一区酒店</t>
  </si>
  <si>
    <t>PI/ZIYU</t>
  </si>
  <si>
    <t>2021-11-17</t>
  </si>
  <si>
    <t>¥426.00</t>
  </si>
  <si>
    <t>¥39.00</t>
  </si>
  <si>
    <t>¥387.00</t>
  </si>
  <si>
    <t>twin bed room non smoking</t>
  </si>
  <si>
    <t>702815233511</t>
  </si>
  <si>
    <t>2298860</t>
  </si>
  <si>
    <t>221861711</t>
  </si>
  <si>
    <t>荃湾西如心酒店</t>
  </si>
  <si>
    <t>ZHANG/YUTIAN</t>
  </si>
  <si>
    <t>2021-11-13</t>
  </si>
  <si>
    <t>¥1,407.00</t>
  </si>
  <si>
    <t>¥132.00</t>
  </si>
  <si>
    <t>¥1,275.00</t>
  </si>
  <si>
    <t>superior room</t>
  </si>
  <si>
    <t>702820144872</t>
  </si>
  <si>
    <t>2302449</t>
  </si>
  <si>
    <t>221842439</t>
  </si>
  <si>
    <t>澳门葡京酒店</t>
  </si>
  <si>
    <t>HONG/JIALU|LIU/YUAN</t>
  </si>
  <si>
    <t>2021-11-18</t>
  </si>
  <si>
    <t>2021-12-31</t>
  </si>
  <si>
    <t>2022-01-02</t>
  </si>
  <si>
    <t>¥872.00</t>
  </si>
  <si>
    <t>2021-11-18 11:00:27</t>
  </si>
  <si>
    <t>standard twin room</t>
  </si>
  <si>
    <t>702818159707</t>
  </si>
  <si>
    <t>2300993</t>
  </si>
  <si>
    <t>239062121</t>
  </si>
  <si>
    <t>都柏林市中心智选假日酒店</t>
  </si>
  <si>
    <t>CHEN/BAIXI</t>
  </si>
  <si>
    <t>¥1,348.00</t>
  </si>
  <si>
    <t>¥146.00</t>
  </si>
  <si>
    <t>¥1,202.00</t>
  </si>
  <si>
    <t>Double Room</t>
  </si>
  <si>
    <t>702820680185</t>
  </si>
  <si>
    <t>2303117</t>
  </si>
  <si>
    <t>221861708</t>
  </si>
  <si>
    <t>香港富豪九龙酒店</t>
  </si>
  <si>
    <t>LEE/TAKSHAN</t>
  </si>
  <si>
    <t>2021-11-19</t>
  </si>
  <si>
    <t>¥348.00</t>
  </si>
  <si>
    <t>2021-11-18 20:14:20</t>
  </si>
  <si>
    <t>Superior Room</t>
  </si>
  <si>
    <t>702821181358</t>
  </si>
  <si>
    <t>2303715</t>
  </si>
  <si>
    <t>197285699</t>
  </si>
  <si>
    <t>纽约安侨酒店</t>
  </si>
  <si>
    <t>HE/LISHAN</t>
  </si>
  <si>
    <t>2021-11-23</t>
  </si>
  <si>
    <t>2021-11-24</t>
  </si>
  <si>
    <t>¥1,617.00</t>
  </si>
  <si>
    <t>2021-11-19 12:32:01</t>
  </si>
  <si>
    <t>Deluxe 2 Queens</t>
  </si>
  <si>
    <t>702796461235</t>
  </si>
  <si>
    <t>2282999</t>
  </si>
  <si>
    <t>221835128</t>
  </si>
  <si>
    <t>香港旺角维景酒店</t>
  </si>
  <si>
    <t>WANG/XIAOYU</t>
  </si>
  <si>
    <t>2021-10-25</t>
  </si>
  <si>
    <t>2021-11-21</t>
  </si>
  <si>
    <t>¥1,862.00</t>
  </si>
  <si>
    <t>¥140.00</t>
  </si>
  <si>
    <t>¥1,722.00</t>
  </si>
  <si>
    <t>Superior room</t>
  </si>
  <si>
    <t>702822470886</t>
  </si>
  <si>
    <t>2304725</t>
  </si>
  <si>
    <t>809159854</t>
  </si>
  <si>
    <t>澳门丽思卡尔顿酒店</t>
  </si>
  <si>
    <t>HE/JIANSHENG</t>
  </si>
  <si>
    <t>2021-11-20</t>
  </si>
  <si>
    <t>¥2,522.00</t>
  </si>
  <si>
    <t>¥271.00</t>
  </si>
  <si>
    <t>¥2,251.00</t>
  </si>
  <si>
    <t>premier suite</t>
  </si>
  <si>
    <t>702814023436</t>
  </si>
  <si>
    <t>2298309</t>
  </si>
  <si>
    <t>197287832</t>
  </si>
  <si>
    <t>曼谷 W 酒店</t>
  </si>
  <si>
    <t>MENG/POMING</t>
  </si>
  <si>
    <t>2021-11-12</t>
  </si>
  <si>
    <t>¥4,248.00</t>
  </si>
  <si>
    <t>¥408.00</t>
  </si>
  <si>
    <t>¥3,840.00</t>
  </si>
  <si>
    <t>Wonderful King Room</t>
  </si>
  <si>
    <t>合计</t>
  </si>
  <si>
    <t/>
  </si>
  <si>
    <t>¥12,480.00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</si>
  <si>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</si>
  <si>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</si>
  <si>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</si>
  <si>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</si>
  <si>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</si>
  <si>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</si>
  <si>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</si>
  <si>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</si>
  <si>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</si>
  <si>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A211123150546481</t>
  </si>
  <si>
    <t>A211123150607481</t>
  </si>
  <si>
    <r>
      <t>总计：</t>
    </r>
    <r>
      <rPr>
        <sz val="10"/>
        <rFont val="Arial"/>
        <charset val="134"/>
      </rPr>
      <t>11277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</si>
  <si>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</si>
  <si>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</si>
  <si>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</si>
  <si>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</si>
  <si>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</si>
  <si>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</si>
  <si>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</si>
  <si>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</si>
  <si>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</si>
  <si>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</si>
  <si>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</si>
  <si>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</si>
  <si>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</si>
  <si>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</si>
  <si>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</si>
  <si>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</si>
  <si>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CHEN ZEFENG</t>
  </si>
  <si>
    <t>退房日周结</t>
  </si>
  <si>
    <t>2251.00</t>
  </si>
  <si>
    <t>RMB</t>
  </si>
  <si>
    <t>0</t>
  </si>
  <si>
    <t>0.00</t>
  </si>
  <si>
    <t>趣悠游国际直连</t>
  </si>
  <si>
    <t>2021-11-20 09:04:09</t>
  </si>
  <si>
    <t>广州汇登信息科技有限公司</t>
  </si>
  <si>
    <t>直采</t>
  </si>
  <si>
    <t>CHEN BAIXI</t>
  </si>
  <si>
    <t>1202.00</t>
  </si>
  <si>
    <t>2021-11-16 22:13:13</t>
  </si>
  <si>
    <t>直连</t>
  </si>
  <si>
    <t>PI ZIYU</t>
  </si>
  <si>
    <t>387.00</t>
  </si>
  <si>
    <t>2021-11-16 16:55:30</t>
  </si>
  <si>
    <t>Hiutung Wong</t>
  </si>
  <si>
    <t>191.00</t>
  </si>
  <si>
    <t>2021-11-15 16:41:31</t>
  </si>
  <si>
    <t>YU JIANGCHENG</t>
  </si>
  <si>
    <t>409.00</t>
  </si>
  <si>
    <t>2021-11-14 18:10:06</t>
  </si>
  <si>
    <t>ZHANG YUTIAN</t>
  </si>
  <si>
    <t>1275.00</t>
  </si>
  <si>
    <t>2021-11-13 18:15:33</t>
  </si>
  <si>
    <t>曼谷W酒店</t>
  </si>
  <si>
    <t>MENG POMING</t>
  </si>
  <si>
    <t>3840.00</t>
  </si>
  <si>
    <t>2021-11-13 10:43:41</t>
  </si>
  <si>
    <t>WANG XIAOYU</t>
  </si>
  <si>
    <t>1722.00</t>
  </si>
  <si>
    <t>2021-10-25 11:33:48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</si>
</sst>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2" borderId="11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31" borderId="10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91</v>
      </c>
      <c r="O4" s="7" t="s">
        <v>91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3</v>
      </c>
      <c r="N5" s="7" t="s">
        <v>111</v>
      </c>
      <c r="O5" s="7" t="s">
        <v>79</v>
      </c>
      <c r="P5" s="7" t="s">
        <v>101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2</v>
      </c>
      <c r="N6" s="7" t="s">
        <v>121</v>
      </c>
      <c r="O6" s="7" t="s">
        <v>122</v>
      </c>
      <c r="P6" s="7" t="s">
        <v>123</v>
      </c>
      <c r="Q6" s="7"/>
      <c r="R6" s="11" t="s">
        <v>124</v>
      </c>
      <c r="S6" s="12" t="s">
        <v>124</v>
      </c>
      <c r="T6" s="7" t="s">
        <v>125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2</v>
      </c>
      <c r="N7" s="7" t="s">
        <v>91</v>
      </c>
      <c r="O7" s="7" t="s">
        <v>91</v>
      </c>
      <c r="P7" s="7" t="s">
        <v>121</v>
      </c>
      <c r="Q7" s="7"/>
      <c r="R7" s="11" t="s">
        <v>132</v>
      </c>
      <c r="S7" s="12" t="s">
        <v>19</v>
      </c>
      <c r="T7" s="7"/>
      <c r="U7" s="11" t="s">
        <v>19</v>
      </c>
      <c r="V7" s="11" t="s">
        <v>132</v>
      </c>
      <c r="W7" s="12" t="s">
        <v>133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138</v>
      </c>
      <c r="H8" s="7" t="s">
        <v>139</v>
      </c>
      <c r="I8" s="7" t="s">
        <v>77</v>
      </c>
      <c r="J8" s="7" t="s">
        <v>2</v>
      </c>
      <c r="K8" s="7" t="s">
        <v>140</v>
      </c>
      <c r="L8" s="7">
        <v>1</v>
      </c>
      <c r="M8" s="7">
        <v>1</v>
      </c>
      <c r="N8" s="7" t="s">
        <v>121</v>
      </c>
      <c r="O8" s="7" t="s">
        <v>121</v>
      </c>
      <c r="P8" s="7" t="s">
        <v>141</v>
      </c>
      <c r="Q8" s="7"/>
      <c r="R8" s="11" t="s">
        <v>142</v>
      </c>
      <c r="S8" s="12" t="s">
        <v>142</v>
      </c>
      <c r="T8" s="7" t="s">
        <v>143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141</v>
      </c>
      <c r="O9" s="7" t="s">
        <v>150</v>
      </c>
      <c r="P9" s="7" t="s">
        <v>151</v>
      </c>
      <c r="Q9" s="7"/>
      <c r="R9" s="11" t="s">
        <v>152</v>
      </c>
      <c r="S9" s="12" t="s">
        <v>152</v>
      </c>
      <c r="T9" s="7" t="s">
        <v>153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154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157</v>
      </c>
      <c r="H10" s="7" t="s">
        <v>158</v>
      </c>
      <c r="I10" s="7" t="s">
        <v>77</v>
      </c>
      <c r="J10" s="7" t="s">
        <v>2</v>
      </c>
      <c r="K10" s="7" t="s">
        <v>159</v>
      </c>
      <c r="L10" s="7">
        <v>1</v>
      </c>
      <c r="M10" s="7">
        <v>7</v>
      </c>
      <c r="N10" s="7" t="s">
        <v>160</v>
      </c>
      <c r="O10" s="7" t="s">
        <v>79</v>
      </c>
      <c r="P10" s="7" t="s">
        <v>161</v>
      </c>
      <c r="Q10" s="7"/>
      <c r="R10" s="11" t="s">
        <v>162</v>
      </c>
      <c r="S10" s="12" t="s">
        <v>19</v>
      </c>
      <c r="T10" s="7"/>
      <c r="U10" s="11" t="s">
        <v>19</v>
      </c>
      <c r="V10" s="11" t="s">
        <v>162</v>
      </c>
      <c r="W10" s="12" t="s">
        <v>163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168</v>
      </c>
      <c r="H11" s="7" t="s">
        <v>169</v>
      </c>
      <c r="I11" s="7" t="s">
        <v>77</v>
      </c>
      <c r="J11" s="7" t="s">
        <v>2</v>
      </c>
      <c r="K11" s="7" t="s">
        <v>170</v>
      </c>
      <c r="L11" s="7">
        <v>1</v>
      </c>
      <c r="M11" s="7">
        <v>1</v>
      </c>
      <c r="N11" s="7" t="s">
        <v>171</v>
      </c>
      <c r="O11" s="7" t="s">
        <v>171</v>
      </c>
      <c r="P11" s="7" t="s">
        <v>161</v>
      </c>
      <c r="Q11" s="7"/>
      <c r="R11" s="11" t="s">
        <v>172</v>
      </c>
      <c r="S11" s="12" t="s">
        <v>19</v>
      </c>
      <c r="T11" s="7"/>
      <c r="U11" s="11" t="s">
        <v>19</v>
      </c>
      <c r="V11" s="11" t="s">
        <v>172</v>
      </c>
      <c r="W11" s="12" t="s">
        <v>173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178</v>
      </c>
      <c r="H12" s="7" t="s">
        <v>179</v>
      </c>
      <c r="I12" s="7" t="s">
        <v>77</v>
      </c>
      <c r="J12" s="7" t="s">
        <v>2</v>
      </c>
      <c r="K12" s="7" t="s">
        <v>180</v>
      </c>
      <c r="L12" s="7">
        <v>1</v>
      </c>
      <c r="M12" s="7">
        <v>8</v>
      </c>
      <c r="N12" s="7" t="s">
        <v>181</v>
      </c>
      <c r="O12" s="7" t="s">
        <v>111</v>
      </c>
      <c r="P12" s="7" t="s">
        <v>161</v>
      </c>
      <c r="Q12" s="7"/>
      <c r="R12" s="11" t="s">
        <v>182</v>
      </c>
      <c r="S12" s="12" t="s">
        <v>19</v>
      </c>
      <c r="T12" s="7"/>
      <c r="U12" s="11" t="s">
        <v>19</v>
      </c>
      <c r="V12" s="11" t="s">
        <v>182</v>
      </c>
      <c r="W12" s="12" t="s">
        <v>183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85</v>
      </c>
      <c r="AG12" t="s">
        <v>73</v>
      </c>
      <c r="AH12" t="s">
        <v>19</v>
      </c>
    </row>
    <row r="13" customHeight="1" spans="1:32">
      <c r="A13" s="10" t="s">
        <v>186</v>
      </c>
      <c r="B13" s="10"/>
      <c r="C13" s="10" t="s">
        <v>187</v>
      </c>
      <c r="D13" s="10"/>
      <c r="E13" s="10"/>
      <c r="F13" s="10"/>
      <c r="G13" s="10" t="s">
        <v>187</v>
      </c>
      <c r="H13" s="10" t="s">
        <v>187</v>
      </c>
      <c r="I13" s="10" t="s">
        <v>187</v>
      </c>
      <c r="J13" s="10" t="s">
        <v>187</v>
      </c>
      <c r="K13" s="10" t="s">
        <v>187</v>
      </c>
      <c r="L13" s="10" t="s">
        <v>187</v>
      </c>
      <c r="M13" s="10" t="s">
        <v>187</v>
      </c>
      <c r="N13" s="10" t="s">
        <v>187</v>
      </c>
      <c r="O13" s="10" t="s">
        <v>187</v>
      </c>
      <c r="P13" s="10" t="s">
        <v>187</v>
      </c>
      <c r="Q13" s="10"/>
      <c r="R13" s="13" t="s">
        <v>20</v>
      </c>
      <c r="S13" s="13" t="s">
        <v>21</v>
      </c>
      <c r="T13" s="10" t="s">
        <v>187</v>
      </c>
      <c r="U13" s="13"/>
      <c r="V13" s="13" t="s">
        <v>188</v>
      </c>
      <c r="W13" s="13" t="s">
        <v>22</v>
      </c>
      <c r="X13" s="13"/>
      <c r="Y13" s="13"/>
      <c r="Z13" s="13"/>
      <c r="AA13" s="10"/>
      <c r="AB13" s="13"/>
      <c r="AC13" s="10"/>
      <c r="AD13" s="10" t="s">
        <v>187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189</v>
      </c>
      <c r="B1" s="4" t="s">
        <v>190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191</v>
      </c>
      <c r="H1" s="4" t="s">
        <v>192</v>
      </c>
      <c r="I1" s="4" t="s">
        <v>13</v>
      </c>
      <c r="J1" s="4" t="s">
        <v>17</v>
      </c>
      <c r="K1" s="4" t="s">
        <v>18</v>
      </c>
      <c r="L1" s="9" t="s">
        <v>193</v>
      </c>
      <c r="M1" s="4" t="s">
        <v>194</v>
      </c>
      <c r="N1" s="4" t="s">
        <v>195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8" sqref="A18:C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409</v>
      </c>
      <c r="E2" t="str">
        <f>VLOOKUP(A2,HOP!A:L,12,0)</f>
        <v>409.00</v>
      </c>
      <c r="F2" t="str">
        <f>VLOOKUP(A2,HOP!A:C,3,0)</f>
        <v>2299381</v>
      </c>
      <c r="G2">
        <f>D2-E2</f>
        <v>0</v>
      </c>
      <c r="H2" t="str">
        <f>$H$1&amp;F2</f>
        <v>，2299381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191</v>
      </c>
      <c r="E3" t="str">
        <f>VLOOKUP(A3,HOP!A:L,12,0)</f>
        <v>191.00</v>
      </c>
      <c r="F3" t="str">
        <f>VLOOKUP(A3,HOP!A:C,3,0)</f>
        <v>2299835</v>
      </c>
      <c r="G3">
        <f t="shared" ref="G3:G12" si="0">D3-E3</f>
        <v>0</v>
      </c>
      <c r="H3" t="str">
        <f t="shared" ref="H3:H12" si="1">$H$1&amp;F3</f>
        <v>，2299835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101</v>
      </c>
      <c r="D4" s="3">
        <v>387</v>
      </c>
      <c r="E4" t="str">
        <f>VLOOKUP(A4,HOP!A:L,12,0)</f>
        <v>387.00</v>
      </c>
      <c r="F4" t="str">
        <f>VLOOKUP(A4,HOP!A:C,3,0)</f>
        <v>2300597</v>
      </c>
      <c r="G4">
        <f t="shared" si="0"/>
        <v>0</v>
      </c>
      <c r="H4" t="str">
        <f t="shared" si="1"/>
        <v>，2300597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79</v>
      </c>
      <c r="C5" s="7" t="s">
        <v>101</v>
      </c>
      <c r="D5" s="3">
        <v>1275</v>
      </c>
      <c r="E5" t="str">
        <f>VLOOKUP(A5,HOP!A:L,12,0)</f>
        <v>1275.00</v>
      </c>
      <c r="F5" t="str">
        <f>VLOOKUP(A5,HOP!A:C,3,0)</f>
        <v>2298860</v>
      </c>
      <c r="G5">
        <f t="shared" si="0"/>
        <v>0</v>
      </c>
      <c r="H5" t="str">
        <f t="shared" si="1"/>
        <v>，2298860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122</v>
      </c>
      <c r="C6" s="7" t="s">
        <v>123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127</v>
      </c>
      <c r="B7" s="7" t="s">
        <v>91</v>
      </c>
      <c r="C7" s="7" t="s">
        <v>121</v>
      </c>
      <c r="D7" s="3">
        <v>1202</v>
      </c>
      <c r="E7" t="str">
        <f>VLOOKUP(A7,HOP!A:L,12,0)</f>
        <v>1202.00</v>
      </c>
      <c r="F7" t="str">
        <f>VLOOKUP(A7,HOP!A:C,3,0)</f>
        <v>2300993</v>
      </c>
      <c r="G7">
        <f t="shared" si="0"/>
        <v>0</v>
      </c>
      <c r="H7" t="str">
        <f t="shared" si="1"/>
        <v>，2300993</v>
      </c>
      <c r="I7" t="str">
        <f>VLOOKUP(A7,HOP!A:T,20,0)</f>
        <v>直连</v>
      </c>
    </row>
    <row r="8" ht="14.25" hidden="1" customHeight="1" spans="1:9">
      <c r="A8" s="6" t="s">
        <v>136</v>
      </c>
      <c r="B8" s="7" t="s">
        <v>121</v>
      </c>
      <c r="C8" s="7" t="s">
        <v>141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hidden="1" customHeight="1" spans="1:9">
      <c r="A9" s="6" t="s">
        <v>145</v>
      </c>
      <c r="B9" s="7" t="s">
        <v>150</v>
      </c>
      <c r="C9" s="7" t="s">
        <v>151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155</v>
      </c>
      <c r="B10" s="7" t="s">
        <v>79</v>
      </c>
      <c r="C10" s="7" t="s">
        <v>161</v>
      </c>
      <c r="D10" s="3">
        <v>1722</v>
      </c>
      <c r="E10" t="str">
        <f>VLOOKUP(A10,HOP!A:L,12,0)</f>
        <v>1722.00</v>
      </c>
      <c r="F10" t="str">
        <f>VLOOKUP(A10,HOP!A:C,3,0)</f>
        <v>2282999</v>
      </c>
      <c r="G10">
        <f t="shared" si="0"/>
        <v>0</v>
      </c>
      <c r="H10" t="str">
        <f t="shared" si="1"/>
        <v>，2282999</v>
      </c>
      <c r="I10" t="str">
        <f>VLOOKUP(A10,HOP!A:T,20,0)</f>
        <v>直连</v>
      </c>
    </row>
    <row r="11" ht="14.25" customHeight="1" spans="1:9">
      <c r="A11" s="6" t="s">
        <v>166</v>
      </c>
      <c r="B11" s="7" t="s">
        <v>171</v>
      </c>
      <c r="C11" s="7" t="s">
        <v>161</v>
      </c>
      <c r="D11" s="3">
        <v>2251</v>
      </c>
      <c r="E11" t="str">
        <f>VLOOKUP(A11,HOP!A:L,12,0)</f>
        <v>2251.00</v>
      </c>
      <c r="F11" t="str">
        <f>VLOOKUP(A11,HOP!A:C,3,0)</f>
        <v>2304725</v>
      </c>
      <c r="G11">
        <f t="shared" si="0"/>
        <v>0</v>
      </c>
      <c r="H11" t="str">
        <f t="shared" si="1"/>
        <v>，2304725</v>
      </c>
      <c r="I11" t="str">
        <f>VLOOKUP(A11,HOP!A:T,20,0)</f>
        <v>直采</v>
      </c>
    </row>
    <row r="12" ht="14.25" customHeight="1" spans="1:9">
      <c r="A12" s="6" t="s">
        <v>176</v>
      </c>
      <c r="B12" s="7" t="s">
        <v>111</v>
      </c>
      <c r="C12" s="7" t="s">
        <v>161</v>
      </c>
      <c r="D12" s="3">
        <v>3840</v>
      </c>
      <c r="E12" t="str">
        <f>VLOOKUP(A12,HOP!A:L,12,0)</f>
        <v>3840.00</v>
      </c>
      <c r="F12" t="str">
        <f>VLOOKUP(A12,HOP!A:C,3,0)</f>
        <v>2298309</v>
      </c>
      <c r="G12">
        <f t="shared" si="0"/>
        <v>0</v>
      </c>
      <c r="H12" t="str">
        <f t="shared" si="1"/>
        <v>，2298309</v>
      </c>
      <c r="I12" t="str">
        <f>VLOOKUP(A12,HOP!A:T,20,0)</f>
        <v>直采</v>
      </c>
    </row>
    <row r="14" spans="4:4">
      <c r="D14" s="3">
        <f>SUM(D2:D13)</f>
        <v>11277</v>
      </c>
    </row>
    <row r="15" ht="14.25" spans="4:4">
      <c r="D15" s="8" t="s">
        <v>23</v>
      </c>
    </row>
    <row r="18" spans="1:3">
      <c r="A18" t="s">
        <v>198</v>
      </c>
      <c r="C18">
        <v>6091</v>
      </c>
    </row>
    <row r="19" spans="1:3">
      <c r="A19" t="s">
        <v>199</v>
      </c>
      <c r="C19">
        <v>5186</v>
      </c>
    </row>
    <row r="20" spans="1:3">
      <c r="A20" s="5" t="s">
        <v>200</v>
      </c>
      <c r="C20">
        <f>SUBTOTAL(9,C18:C19)</f>
        <v>11277</v>
      </c>
    </row>
  </sheetData>
  <autoFilter ref="A1:I12">
    <filterColumn colId="3">
      <filters>
        <filter val="191.00"/>
        <filter val="387.00"/>
        <filter val="409.00"/>
        <filter val="1,202.00"/>
        <filter val="2,251.00"/>
        <filter val="1,275.00"/>
        <filter val="1,722.00"/>
        <filter val="3,84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201</v>
      </c>
      <c r="B1" s="2" t="s">
        <v>202</v>
      </c>
      <c r="C1" s="2" t="s">
        <v>203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</row>
    <row r="2" s="1" customFormat="1" spans="1:20">
      <c r="A2" s="1" t="s">
        <v>166</v>
      </c>
      <c r="B2" s="1" t="s">
        <v>171</v>
      </c>
      <c r="C2" s="1" t="s">
        <v>167</v>
      </c>
      <c r="D2" s="1" t="s">
        <v>169</v>
      </c>
      <c r="E2" s="1" t="s">
        <v>217</v>
      </c>
      <c r="F2" s="1" t="s">
        <v>171</v>
      </c>
      <c r="G2" s="1" t="s">
        <v>161</v>
      </c>
      <c r="H2" s="1" t="s">
        <v>218</v>
      </c>
      <c r="I2" s="1" t="s">
        <v>219</v>
      </c>
      <c r="J2" s="1" t="s">
        <v>220</v>
      </c>
      <c r="K2" s="1" t="s">
        <v>219</v>
      </c>
      <c r="L2" s="1" t="s">
        <v>219</v>
      </c>
      <c r="M2" s="1" t="s">
        <v>221</v>
      </c>
      <c r="N2" s="1" t="s">
        <v>221</v>
      </c>
      <c r="O2" s="1" t="s">
        <v>222</v>
      </c>
      <c r="P2" s="1" t="s">
        <v>223</v>
      </c>
      <c r="Q2" s="1" t="s">
        <v>224</v>
      </c>
      <c r="R2" s="1" t="s">
        <v>73</v>
      </c>
      <c r="S2" s="1" t="s">
        <v>225</v>
      </c>
      <c r="T2" s="1" t="s">
        <v>226</v>
      </c>
    </row>
    <row r="3" s="1" customFormat="1" spans="1:20">
      <c r="A3" s="1" t="s">
        <v>127</v>
      </c>
      <c r="B3" s="1" t="s">
        <v>91</v>
      </c>
      <c r="C3" s="1" t="s">
        <v>128</v>
      </c>
      <c r="D3" s="1" t="s">
        <v>130</v>
      </c>
      <c r="E3" s="1" t="s">
        <v>227</v>
      </c>
      <c r="F3" s="1" t="s">
        <v>91</v>
      </c>
      <c r="G3" s="1" t="s">
        <v>121</v>
      </c>
      <c r="H3" s="1" t="s">
        <v>218</v>
      </c>
      <c r="I3" s="1" t="s">
        <v>228</v>
      </c>
      <c r="J3" s="1" t="s">
        <v>220</v>
      </c>
      <c r="K3" s="1" t="s">
        <v>228</v>
      </c>
      <c r="L3" s="1" t="s">
        <v>228</v>
      </c>
      <c r="M3" s="1" t="s">
        <v>221</v>
      </c>
      <c r="N3" s="1" t="s">
        <v>221</v>
      </c>
      <c r="O3" s="1" t="s">
        <v>222</v>
      </c>
      <c r="P3" s="1" t="s">
        <v>223</v>
      </c>
      <c r="Q3" s="1" t="s">
        <v>229</v>
      </c>
      <c r="R3" s="1" t="s">
        <v>73</v>
      </c>
      <c r="S3" s="1" t="s">
        <v>225</v>
      </c>
      <c r="T3" s="1" t="s">
        <v>230</v>
      </c>
    </row>
    <row r="4" s="1" customFormat="1" spans="1:20">
      <c r="A4" s="1" t="s">
        <v>96</v>
      </c>
      <c r="B4" s="1" t="s">
        <v>91</v>
      </c>
      <c r="C4" s="1" t="s">
        <v>97</v>
      </c>
      <c r="D4" s="1" t="s">
        <v>99</v>
      </c>
      <c r="E4" s="1" t="s">
        <v>231</v>
      </c>
      <c r="F4" s="1" t="s">
        <v>91</v>
      </c>
      <c r="G4" s="1" t="s">
        <v>101</v>
      </c>
      <c r="H4" s="1" t="s">
        <v>218</v>
      </c>
      <c r="I4" s="1" t="s">
        <v>232</v>
      </c>
      <c r="J4" s="1" t="s">
        <v>220</v>
      </c>
      <c r="K4" s="1" t="s">
        <v>232</v>
      </c>
      <c r="L4" s="1" t="s">
        <v>232</v>
      </c>
      <c r="M4" s="1" t="s">
        <v>221</v>
      </c>
      <c r="N4" s="1" t="s">
        <v>221</v>
      </c>
      <c r="O4" s="1" t="s">
        <v>222</v>
      </c>
      <c r="P4" s="1" t="s">
        <v>223</v>
      </c>
      <c r="Q4" s="1" t="s">
        <v>233</v>
      </c>
      <c r="R4" s="1" t="s">
        <v>73</v>
      </c>
      <c r="S4" s="1" t="s">
        <v>225</v>
      </c>
      <c r="T4" s="1" t="s">
        <v>230</v>
      </c>
    </row>
    <row r="5" s="1" customFormat="1" spans="1:20">
      <c r="A5" s="1" t="s">
        <v>86</v>
      </c>
      <c r="B5" s="1" t="s">
        <v>80</v>
      </c>
      <c r="C5" s="1" t="s">
        <v>87</v>
      </c>
      <c r="D5" s="1" t="s">
        <v>89</v>
      </c>
      <c r="E5" s="1" t="s">
        <v>234</v>
      </c>
      <c r="F5" s="1" t="s">
        <v>80</v>
      </c>
      <c r="G5" s="1" t="s">
        <v>91</v>
      </c>
      <c r="H5" s="1" t="s">
        <v>218</v>
      </c>
      <c r="I5" s="1" t="s">
        <v>235</v>
      </c>
      <c r="J5" s="1" t="s">
        <v>220</v>
      </c>
      <c r="K5" s="1" t="s">
        <v>235</v>
      </c>
      <c r="L5" s="1" t="s">
        <v>235</v>
      </c>
      <c r="M5" s="1" t="s">
        <v>221</v>
      </c>
      <c r="N5" s="1" t="s">
        <v>221</v>
      </c>
      <c r="O5" s="1" t="s">
        <v>222</v>
      </c>
      <c r="P5" s="1" t="s">
        <v>223</v>
      </c>
      <c r="Q5" s="1" t="s">
        <v>236</v>
      </c>
      <c r="R5" s="1" t="s">
        <v>73</v>
      </c>
      <c r="S5" s="1" t="s">
        <v>225</v>
      </c>
      <c r="T5" s="1" t="s">
        <v>230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76</v>
      </c>
      <c r="E6" s="1" t="s">
        <v>237</v>
      </c>
      <c r="F6" s="1" t="s">
        <v>79</v>
      </c>
      <c r="G6" s="1" t="s">
        <v>80</v>
      </c>
      <c r="H6" s="1" t="s">
        <v>218</v>
      </c>
      <c r="I6" s="1" t="s">
        <v>238</v>
      </c>
      <c r="J6" s="1" t="s">
        <v>220</v>
      </c>
      <c r="K6" s="1" t="s">
        <v>238</v>
      </c>
      <c r="L6" s="1" t="s">
        <v>238</v>
      </c>
      <c r="M6" s="1" t="s">
        <v>221</v>
      </c>
      <c r="N6" s="1" t="s">
        <v>221</v>
      </c>
      <c r="O6" s="1" t="s">
        <v>222</v>
      </c>
      <c r="P6" s="1" t="s">
        <v>223</v>
      </c>
      <c r="Q6" s="1" t="s">
        <v>239</v>
      </c>
      <c r="R6" s="1" t="s">
        <v>73</v>
      </c>
      <c r="S6" s="1" t="s">
        <v>225</v>
      </c>
      <c r="T6" s="1" t="s">
        <v>230</v>
      </c>
    </row>
    <row r="7" s="1" customFormat="1" spans="1:20">
      <c r="A7" s="1" t="s">
        <v>106</v>
      </c>
      <c r="B7" s="1" t="s">
        <v>111</v>
      </c>
      <c r="C7" s="1" t="s">
        <v>107</v>
      </c>
      <c r="D7" s="1" t="s">
        <v>109</v>
      </c>
      <c r="E7" s="1" t="s">
        <v>240</v>
      </c>
      <c r="F7" s="1" t="s">
        <v>79</v>
      </c>
      <c r="G7" s="1" t="s">
        <v>101</v>
      </c>
      <c r="H7" s="1" t="s">
        <v>218</v>
      </c>
      <c r="I7" s="1" t="s">
        <v>241</v>
      </c>
      <c r="J7" s="1" t="s">
        <v>220</v>
      </c>
      <c r="K7" s="1" t="s">
        <v>241</v>
      </c>
      <c r="L7" s="1" t="s">
        <v>241</v>
      </c>
      <c r="M7" s="1" t="s">
        <v>221</v>
      </c>
      <c r="N7" s="1" t="s">
        <v>221</v>
      </c>
      <c r="O7" s="1" t="s">
        <v>222</v>
      </c>
      <c r="P7" s="1" t="s">
        <v>223</v>
      </c>
      <c r="Q7" s="1" t="s">
        <v>242</v>
      </c>
      <c r="R7" s="1" t="s">
        <v>73</v>
      </c>
      <c r="S7" s="1" t="s">
        <v>225</v>
      </c>
      <c r="T7" s="1" t="s">
        <v>230</v>
      </c>
    </row>
    <row r="8" s="1" customFormat="1" spans="1:20">
      <c r="A8" s="1" t="s">
        <v>176</v>
      </c>
      <c r="B8" s="1" t="s">
        <v>181</v>
      </c>
      <c r="C8" s="1" t="s">
        <v>177</v>
      </c>
      <c r="D8" s="1" t="s">
        <v>243</v>
      </c>
      <c r="E8" s="1" t="s">
        <v>244</v>
      </c>
      <c r="F8" s="1" t="s">
        <v>111</v>
      </c>
      <c r="G8" s="1" t="s">
        <v>161</v>
      </c>
      <c r="H8" s="1" t="s">
        <v>218</v>
      </c>
      <c r="I8" s="1" t="s">
        <v>245</v>
      </c>
      <c r="J8" s="1" t="s">
        <v>220</v>
      </c>
      <c r="K8" s="1" t="s">
        <v>245</v>
      </c>
      <c r="L8" s="1" t="s">
        <v>245</v>
      </c>
      <c r="M8" s="1" t="s">
        <v>221</v>
      </c>
      <c r="N8" s="1" t="s">
        <v>221</v>
      </c>
      <c r="O8" s="1" t="s">
        <v>222</v>
      </c>
      <c r="P8" s="1" t="s">
        <v>223</v>
      </c>
      <c r="Q8" s="1" t="s">
        <v>246</v>
      </c>
      <c r="R8" s="1" t="s">
        <v>73</v>
      </c>
      <c r="S8" s="1" t="s">
        <v>225</v>
      </c>
      <c r="T8" s="1" t="s">
        <v>226</v>
      </c>
    </row>
    <row r="9" s="1" customFormat="1" spans="1:20">
      <c r="A9" s="1" t="s">
        <v>155</v>
      </c>
      <c r="B9" s="1" t="s">
        <v>160</v>
      </c>
      <c r="C9" s="1" t="s">
        <v>156</v>
      </c>
      <c r="D9" s="1" t="s">
        <v>158</v>
      </c>
      <c r="E9" s="1" t="s">
        <v>247</v>
      </c>
      <c r="F9" s="1" t="s">
        <v>79</v>
      </c>
      <c r="G9" s="1" t="s">
        <v>161</v>
      </c>
      <c r="H9" s="1" t="s">
        <v>218</v>
      </c>
      <c r="I9" s="1" t="s">
        <v>248</v>
      </c>
      <c r="J9" s="1" t="s">
        <v>220</v>
      </c>
      <c r="K9" s="1" t="s">
        <v>248</v>
      </c>
      <c r="L9" s="1" t="s">
        <v>248</v>
      </c>
      <c r="M9" s="1" t="s">
        <v>221</v>
      </c>
      <c r="N9" s="1" t="s">
        <v>221</v>
      </c>
      <c r="O9" s="1" t="s">
        <v>222</v>
      </c>
      <c r="P9" s="1" t="s">
        <v>223</v>
      </c>
      <c r="Q9" s="1" t="s">
        <v>249</v>
      </c>
      <c r="R9" s="1" t="s">
        <v>73</v>
      </c>
      <c r="S9" s="1" t="s">
        <v>225</v>
      </c>
      <c r="T9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2021-11-23T07:06:26Z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2EB7876BE2864045A9D0FF5C6A26D381</vt:lpwstr>
  </property>
</Properties>
</file>