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<sst xmlns="http://schemas.openxmlformats.org/spreadsheetml/2006/main" count="665" uniqueCount="227">
  <si>
    <t>去哪儿网酒店预付对账单</t>
  </si>
  <si>
    <t>供应商名称：</t>
  </si>
  <si>
    <t>遇见时光</t>
  </si>
  <si>
    <t>结算周期：</t>
  </si>
  <si>
    <t>2021-11-22至2021-11-23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</si>
  <si>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</si>
  <si>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</si>
  <si>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</si>
  <si>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</si>
  <si>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</si>
  <si>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</si>
  <si>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</si>
  <si>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</si>
  <si>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</si>
  <si>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</si>
  <si>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</si>
  <si>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</si>
  <si>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</si>
  <si>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</si>
  <si>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</si>
  <si>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¥6,842.00</t>
  </si>
  <si>
    <t>¥897.00</t>
  </si>
  <si>
    <t>¥460.50</t>
  </si>
  <si>
    <t>¥6,405.50</t>
  </si>
  <si>
    <t>分类信息</t>
  </si>
  <si>
    <t>业务类型</t>
  </si>
  <si>
    <t>酒店预付（点击查看明细）</t>
  </si>
  <si>
    <t>¥5,945.00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</si>
  <si>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</si>
  <si>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</si>
  <si>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</si>
  <si>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</si>
  <si>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</si>
  <si>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</si>
  <si>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</si>
  <si>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</si>
  <si>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</si>
  <si>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</si>
  <si>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</si>
  <si>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</si>
  <si>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</si>
  <si>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</si>
  <si>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</si>
  <si>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</si>
  <si>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</si>
  <si>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</si>
  <si>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</si>
  <si>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</si>
  <si>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</si>
  <si>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</si>
  <si>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</si>
  <si>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</si>
  <si>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</si>
  <si>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</si>
  <si>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</si>
  <si>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</si>
  <si>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</si>
  <si>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</si>
  <si>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</si>
  <si>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</si>
  <si>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</si>
  <si>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</si>
  <si>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</si>
  <si>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</si>
  <si>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</si>
  <si>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</si>
  <si>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</si>
  <si>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</si>
  <si>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</si>
  <si>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</si>
  <si>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</si>
  <si>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102824304197</t>
  </si>
  <si>
    <t>酒店预付</t>
  </si>
  <si>
    <t>否</t>
  </si>
  <si>
    <t>普通</t>
  </si>
  <si>
    <t>298218973</t>
  </si>
  <si>
    <t>闽清世纪快捷酒店</t>
  </si>
  <si>
    <t>1616855</t>
  </si>
  <si>
    <t>黄亚等</t>
  </si>
  <si>
    <t>2021-11-22</t>
  </si>
  <si>
    <t>2021-11-23</t>
  </si>
  <si>
    <t>¥111.00</t>
  </si>
  <si>
    <t>¥15.00</t>
  </si>
  <si>
    <t>¥96.00</t>
  </si>
  <si>
    <t>经济单人房(无窗)</t>
  </si>
  <si>
    <t>WEBSITE</t>
  </si>
  <si>
    <t>102824415907</t>
  </si>
  <si>
    <t>293925598</t>
  </si>
  <si>
    <t>贝壳酒店(淮南二中西湖春天店)</t>
  </si>
  <si>
    <t>王传健</t>
  </si>
  <si>
    <t>¥143.00</t>
  </si>
  <si>
    <t>¥19.00</t>
  </si>
  <si>
    <t>¥124.00</t>
  </si>
  <si>
    <t>大床房1米8</t>
  </si>
  <si>
    <t>102823203324</t>
  </si>
  <si>
    <t>268924772</t>
  </si>
  <si>
    <t>海口香格里拉大酒店</t>
  </si>
  <si>
    <t>王守秋|闫旭|陈裕春</t>
  </si>
  <si>
    <t>2021-11-21</t>
  </si>
  <si>
    <t>¥3,603.00</t>
  </si>
  <si>
    <t>¥471.00</t>
  </si>
  <si>
    <t>¥3,132.00</t>
  </si>
  <si>
    <t>豪华海景双床房</t>
  </si>
  <si>
    <t>102824094614</t>
  </si>
  <si>
    <t>266547074</t>
  </si>
  <si>
    <t>兰州皇冠假日酒店</t>
  </si>
  <si>
    <t>马小红</t>
  </si>
  <si>
    <t>¥777.00</t>
  </si>
  <si>
    <t>¥102.00</t>
  </si>
  <si>
    <t>¥675.00</t>
  </si>
  <si>
    <t>皇冠高级黄河景大床房</t>
  </si>
  <si>
    <t>102824559191</t>
  </si>
  <si>
    <t>291214933</t>
  </si>
  <si>
    <t>凉山甘洛茗都精品酒店</t>
  </si>
  <si>
    <t>方勇</t>
  </si>
  <si>
    <t>¥166.00</t>
  </si>
  <si>
    <t>¥22.00</t>
  </si>
  <si>
    <t>¥144.00</t>
  </si>
  <si>
    <t>精品单间</t>
  </si>
  <si>
    <t>102824935763</t>
  </si>
  <si>
    <t>266548955</t>
  </si>
  <si>
    <t>汉永酒店(深圳国际会展福永店)</t>
  </si>
  <si>
    <t>萧桂成</t>
  </si>
  <si>
    <t>¥411.00</t>
  </si>
  <si>
    <t>¥54.00</t>
  </si>
  <si>
    <t>¥357.00</t>
  </si>
  <si>
    <t>豪华大床房(A楼)</t>
  </si>
  <si>
    <t>102824583089</t>
  </si>
  <si>
    <t>266558039</t>
  </si>
  <si>
    <t>宁波华侨温德姆至尊豪廷大酒店</t>
  </si>
  <si>
    <t>俞方勇|庞希</t>
  </si>
  <si>
    <t>¥1,464.00</t>
  </si>
  <si>
    <t>¥192.00</t>
  </si>
  <si>
    <t>¥1,272.00</t>
  </si>
  <si>
    <t>A座城景大床房</t>
  </si>
  <si>
    <t>102824379989</t>
  </si>
  <si>
    <t>343005143</t>
  </si>
  <si>
    <t>IU酒店(长沙红星德思勤广场店)</t>
  </si>
  <si>
    <t>覃忠原</t>
  </si>
  <si>
    <t>¥167.00</t>
  </si>
  <si>
    <t>¥145.00</t>
  </si>
  <si>
    <t>小U·精致大床房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</si>
  <si>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</si>
  <si>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</si>
  <si>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</si>
  <si>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</si>
  <si>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</si>
  <si>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</si>
  <si>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</si>
  <si>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</si>
  <si>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</si>
  <si>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csg_manual_202111121034064612408</t>
  </si>
  <si>
    <t>102622969585</t>
  </si>
  <si>
    <t>2021-11-12</t>
  </si>
  <si>
    <t>赔付-房费追回</t>
  </si>
  <si>
    <t>¥107.00</t>
  </si>
  <si>
    <t>--</t>
  </si>
  <si>
    <t>此单规则外取消，查看代理商已提供凭证核实酒店不同意取消，查看已扣107故退回代理107</t>
  </si>
  <si>
    <t>csg_manual_20211112103405522597</t>
  </si>
  <si>
    <t>102633764719</t>
  </si>
  <si>
    <t>¥92.50</t>
  </si>
  <si>
    <t>此单规则外取消，查看代理商已提供凭证核实酒店不同意取消，故需退还代理92.5</t>
  </si>
  <si>
    <t>csg_manual_202111121034052123328</t>
  </si>
  <si>
    <t>102661810943</t>
  </si>
  <si>
    <t>此单规则外取消，查看代理商已提供凭证核实酒店不同意取消，故需退还代理96</t>
  </si>
  <si>
    <t>csg_manual_202111121034051135464</t>
  </si>
  <si>
    <t>102624760693</t>
  </si>
  <si>
    <t>¥165.00</t>
  </si>
  <si>
    <t>此单规则外取消，查看代理商已提供凭证核实酒店不同意取消，故需退还代理165</t>
  </si>
  <si>
    <t>返现日期</t>
  </si>
  <si>
    <t>，</t>
  </si>
  <si>
    <r>
      <t>本期收回</t>
    </r>
    <r>
      <rPr>
        <sz val="10"/>
        <rFont val="Arial"/>
        <charset val="134"/>
      </rPr>
      <t>107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</si>
  <si>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92.5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</si>
  <si>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165</t>
    </r>
    <r>
      <rPr>
        <sz val="10"/>
        <rFont val="宋体"/>
        <charset val="134"/>
      </rPr>
      <t>元</t>
    </r>
  </si>
  <si>
    <t>A211124102552481</t>
  </si>
  <si>
    <r>
      <t>总计：</t>
    </r>
    <r>
      <rPr>
        <sz val="10"/>
        <rFont val="Arial"/>
        <charset val="134"/>
      </rPr>
      <t>6405.5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</si>
  <si>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</si>
  <si>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</si>
  <si>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</si>
  <si>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</si>
  <si>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</si>
  <si>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</si>
  <si>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</si>
  <si>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</si>
  <si>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</si>
  <si>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</si>
  <si>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</si>
  <si>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</si>
  <si>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</si>
  <si>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</si>
  <si>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</si>
  <si>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</si>
  <si>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2306152</t>
  </si>
  <si>
    <t>王守秋,闫旭,陈裕春</t>
  </si>
  <si>
    <t>3132.00</t>
  </si>
  <si>
    <t>RMB</t>
  </si>
  <si>
    <t>0</t>
  </si>
  <si>
    <t>0.00</t>
  </si>
  <si>
    <t>龙卷风国内直连</t>
  </si>
  <si>
    <t>2021-11-21 14:22:47</t>
  </si>
  <si>
    <t>汇智国际旅游发展有限公司</t>
  </si>
  <si>
    <t>直连</t>
  </si>
  <si>
    <t>2307207</t>
  </si>
  <si>
    <t>世纪快捷酒店</t>
  </si>
  <si>
    <t>96.00</t>
  </si>
  <si>
    <t>2021-11-22 11:31:42</t>
  </si>
  <si>
    <t>2307275</t>
  </si>
  <si>
    <t>145.00</t>
  </si>
  <si>
    <t>2021-11-22 12:15:55</t>
  </si>
  <si>
    <t>2307452</t>
  </si>
  <si>
    <t>茗都精品酒店</t>
  </si>
  <si>
    <t>144.00</t>
  </si>
  <si>
    <t>2021-11-22 14:50:44</t>
  </si>
  <si>
    <t>2307932</t>
  </si>
  <si>
    <t>357.00</t>
  </si>
  <si>
    <t>2021-11-22 19:19:27</t>
  </si>
  <si>
    <t>2307969</t>
  </si>
  <si>
    <t>675.00</t>
  </si>
  <si>
    <t>2021-11-22 19:53:17</t>
  </si>
  <si>
    <t>2308112</t>
  </si>
  <si>
    <t>俞方勇,庞希</t>
  </si>
  <si>
    <t>1272.00</t>
  </si>
  <si>
    <t>2021-11-22 21:18:56</t>
  </si>
  <si>
    <t>2308186</t>
  </si>
  <si>
    <t>贝壳酒店（淮南二中西湖春天店）</t>
  </si>
  <si>
    <t>124.00</t>
  </si>
  <si>
    <t>2021-11-22 22:13:38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</si>
</sst>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6" borderId="10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2" fillId="28" borderId="11" applyNumberFormat="0" applyAlignment="0" applyProtection="0">
      <alignment vertical="center"/>
    </xf>
    <xf numFmtId="0" fontId="35" fillId="33" borderId="1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8</v>
      </c>
      <c r="B5" s="28" t="s">
        <v>19</v>
      </c>
      <c r="C5" s="10" t="s">
        <v>20</v>
      </c>
      <c r="D5" s="29" t="s">
        <v>19</v>
      </c>
      <c r="E5" s="30" t="s">
        <v>21</v>
      </c>
      <c r="F5" s="30" t="s">
        <v>22</v>
      </c>
      <c r="G5" s="31">
        <v>0</v>
      </c>
      <c r="H5" s="32" t="s">
        <v>19</v>
      </c>
      <c r="I5" s="43" t="s">
        <v>23</v>
      </c>
      <c r="J5" s="10" t="s">
        <v>19</v>
      </c>
      <c r="K5" s="10" t="s">
        <v>23</v>
      </c>
    </row>
    <row r="6" ht="27.95" customHeight="1" spans="1:9">
      <c r="A6" s="23" t="s">
        <v>24</v>
      </c>
      <c r="D6" s="33"/>
      <c r="E6" s="34"/>
      <c r="F6" s="34"/>
      <c r="G6" s="35"/>
      <c r="H6" s="34"/>
      <c r="I6" s="39"/>
    </row>
    <row r="7" ht="15" customHeight="1" spans="1:11">
      <c r="A7" s="25" t="s">
        <v>25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26</v>
      </c>
      <c r="B8" s="37">
        <v>8</v>
      </c>
      <c r="C8" s="37" t="s">
        <v>19</v>
      </c>
      <c r="D8" s="37" t="s">
        <v>20</v>
      </c>
      <c r="E8" s="38" t="s">
        <v>19</v>
      </c>
      <c r="F8" s="38" t="s">
        <v>21</v>
      </c>
      <c r="G8" s="38">
        <v>0</v>
      </c>
      <c r="H8" s="37" t="s">
        <v>19</v>
      </c>
      <c r="I8" s="44" t="s">
        <v>27</v>
      </c>
      <c r="J8" s="10" t="s">
        <v>19</v>
      </c>
      <c r="K8" s="10" t="s">
        <v>27</v>
      </c>
    </row>
    <row r="9" ht="15" customHeight="1" spans="1:11">
      <c r="A9" s="36" t="s">
        <v>28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29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30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31</v>
      </c>
      <c r="B12" s="41"/>
      <c r="C12" s="21"/>
      <c r="F12" s="42"/>
      <c r="I12" s="42"/>
    </row>
    <row r="13" ht="15" customHeight="1" spans="1:9">
      <c r="A13" s="40" t="s">
        <v>32</v>
      </c>
      <c r="B13" s="41" t="s">
        <v>33</v>
      </c>
      <c r="C13" s="21"/>
      <c r="F13" s="42"/>
      <c r="I13" s="42"/>
    </row>
    <row r="14" ht="15" customHeight="1" spans="1:9">
      <c r="A14" s="40" t="s">
        <v>34</v>
      </c>
      <c r="B14" s="41" t="s">
        <v>35</v>
      </c>
      <c r="C14" s="21"/>
      <c r="F14" s="42"/>
      <c r="G14" s="21"/>
      <c r="H14" s="21"/>
      <c r="I14" s="42"/>
    </row>
    <row r="15" ht="15" customHeight="1" spans="1:9">
      <c r="A15" s="40" t="s">
        <v>36</v>
      </c>
      <c r="B15" s="41" t="s">
        <v>37</v>
      </c>
      <c r="C15" s="21"/>
      <c r="F15" s="42"/>
      <c r="I15" s="42"/>
    </row>
    <row r="16" ht="15" customHeight="1" spans="1:9">
      <c r="A16" s="40" t="s">
        <v>38</v>
      </c>
      <c r="B16" s="41" t="s">
        <v>39</v>
      </c>
      <c r="C16" s="21"/>
      <c r="F16" s="42"/>
      <c r="I16" s="42"/>
    </row>
    <row r="17" ht="15" customHeight="1" spans="1:6">
      <c r="A17" s="40" t="s">
        <v>40</v>
      </c>
      <c r="B17" s="41" t="s">
        <v>41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3" t="s">
        <v>62</v>
      </c>
      <c r="Y1" s="13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4" t="s">
        <v>81</v>
      </c>
      <c r="S2" s="16" t="s">
        <v>19</v>
      </c>
      <c r="T2" s="7"/>
      <c r="U2" s="14" t="s">
        <v>19</v>
      </c>
      <c r="V2" s="14" t="s">
        <v>81</v>
      </c>
      <c r="W2" s="16" t="s">
        <v>82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4" t="s">
        <v>90</v>
      </c>
      <c r="S3" s="16" t="s">
        <v>19</v>
      </c>
      <c r="T3" s="7"/>
      <c r="U3" s="14" t="s">
        <v>19</v>
      </c>
      <c r="V3" s="14" t="s">
        <v>90</v>
      </c>
      <c r="W3" s="16" t="s">
        <v>91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3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4" t="s">
        <v>99</v>
      </c>
      <c r="S4" s="16" t="s">
        <v>19</v>
      </c>
      <c r="T4" s="7"/>
      <c r="U4" s="14" t="s">
        <v>19</v>
      </c>
      <c r="V4" s="14" t="s">
        <v>99</v>
      </c>
      <c r="W4" s="16" t="s">
        <v>100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4" t="s">
        <v>107</v>
      </c>
      <c r="S5" s="16" t="s">
        <v>19</v>
      </c>
      <c r="T5" s="7"/>
      <c r="U5" s="14" t="s">
        <v>19</v>
      </c>
      <c r="V5" s="14" t="s">
        <v>107</v>
      </c>
      <c r="W5" s="16" t="s">
        <v>108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4" t="s">
        <v>115</v>
      </c>
      <c r="S6" s="16" t="s">
        <v>19</v>
      </c>
      <c r="T6" s="7"/>
      <c r="U6" s="14" t="s">
        <v>19</v>
      </c>
      <c r="V6" s="14" t="s">
        <v>115</v>
      </c>
      <c r="W6" s="16" t="s">
        <v>116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4" t="s">
        <v>123</v>
      </c>
      <c r="S7" s="16" t="s">
        <v>19</v>
      </c>
      <c r="T7" s="7"/>
      <c r="U7" s="14" t="s">
        <v>19</v>
      </c>
      <c r="V7" s="14" t="s">
        <v>123</v>
      </c>
      <c r="W7" s="16" t="s">
        <v>124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128</v>
      </c>
      <c r="H8" s="7" t="s">
        <v>129</v>
      </c>
      <c r="I8" s="7" t="s">
        <v>77</v>
      </c>
      <c r="J8" s="7" t="s">
        <v>2</v>
      </c>
      <c r="K8" s="7" t="s">
        <v>130</v>
      </c>
      <c r="L8" s="7">
        <v>2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4" t="s">
        <v>131</v>
      </c>
      <c r="S8" s="16" t="s">
        <v>19</v>
      </c>
      <c r="T8" s="7"/>
      <c r="U8" s="14" t="s">
        <v>19</v>
      </c>
      <c r="V8" s="14" t="s">
        <v>131</v>
      </c>
      <c r="W8" s="16" t="s">
        <v>132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4" t="s">
        <v>139</v>
      </c>
      <c r="S9" s="16" t="s">
        <v>19</v>
      </c>
      <c r="T9" s="7"/>
      <c r="U9" s="14" t="s">
        <v>19</v>
      </c>
      <c r="V9" s="14" t="s">
        <v>139</v>
      </c>
      <c r="W9" s="16" t="s">
        <v>116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73</v>
      </c>
      <c r="AH9" t="s">
        <v>19</v>
      </c>
    </row>
    <row r="10" customHeight="1" spans="1:32">
      <c r="A10" s="12" t="s">
        <v>142</v>
      </c>
      <c r="B10" s="12"/>
      <c r="C10" s="12" t="s">
        <v>143</v>
      </c>
      <c r="D10" s="12"/>
      <c r="E10" s="12"/>
      <c r="F10" s="12"/>
      <c r="G10" s="12" t="s">
        <v>143</v>
      </c>
      <c r="H10" s="12" t="s">
        <v>143</v>
      </c>
      <c r="I10" s="12" t="s">
        <v>143</v>
      </c>
      <c r="J10" s="12" t="s">
        <v>143</v>
      </c>
      <c r="K10" s="12" t="s">
        <v>143</v>
      </c>
      <c r="L10" s="12" t="s">
        <v>143</v>
      </c>
      <c r="M10" s="12" t="s">
        <v>143</v>
      </c>
      <c r="N10" s="12" t="s">
        <v>143</v>
      </c>
      <c r="O10" s="12" t="s">
        <v>143</v>
      </c>
      <c r="P10" s="12" t="s">
        <v>143</v>
      </c>
      <c r="Q10" s="12"/>
      <c r="R10" s="15" t="s">
        <v>20</v>
      </c>
      <c r="S10" s="15" t="s">
        <v>19</v>
      </c>
      <c r="T10" s="12" t="s">
        <v>143</v>
      </c>
      <c r="U10" s="15"/>
      <c r="V10" s="15" t="s">
        <v>20</v>
      </c>
      <c r="W10" s="15" t="s">
        <v>21</v>
      </c>
      <c r="X10" s="15"/>
      <c r="Y10" s="15"/>
      <c r="Z10" s="15"/>
      <c r="AA10" s="12"/>
      <c r="AB10" s="15"/>
      <c r="AC10" s="12"/>
      <c r="AD10" s="12" t="s">
        <v>143</v>
      </c>
      <c r="AE10" s="12"/>
      <c r="AF1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13" t="s">
        <v>148</v>
      </c>
      <c r="M1" s="4" t="s">
        <v>149</v>
      </c>
      <c r="N1" s="4" t="s">
        <v>150</v>
      </c>
    </row>
    <row r="2" ht="14.25" customHeight="1" spans="1:256">
      <c r="A2" s="6" t="s">
        <v>151</v>
      </c>
      <c r="B2" s="7" t="s">
        <v>152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153</v>
      </c>
      <c r="H2" s="7" t="s">
        <v>154</v>
      </c>
      <c r="I2" s="14" t="s">
        <v>155</v>
      </c>
      <c r="J2" s="14" t="s">
        <v>19</v>
      </c>
      <c r="K2" s="14" t="s">
        <v>155</v>
      </c>
      <c r="L2" s="7" t="s">
        <v>156</v>
      </c>
      <c r="M2" s="7" t="s">
        <v>157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158</v>
      </c>
      <c r="B3" s="7" t="s">
        <v>159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153</v>
      </c>
      <c r="H3" s="7" t="s">
        <v>154</v>
      </c>
      <c r="I3" s="14" t="s">
        <v>160</v>
      </c>
      <c r="J3" s="14" t="s">
        <v>19</v>
      </c>
      <c r="K3" s="14" t="s">
        <v>160</v>
      </c>
      <c r="L3" s="7" t="s">
        <v>156</v>
      </c>
      <c r="M3" s="7" t="s">
        <v>161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162</v>
      </c>
      <c r="B4" s="7" t="s">
        <v>163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153</v>
      </c>
      <c r="H4" s="7" t="s">
        <v>154</v>
      </c>
      <c r="I4" s="14" t="s">
        <v>83</v>
      </c>
      <c r="J4" s="14" t="s">
        <v>19</v>
      </c>
      <c r="K4" s="14" t="s">
        <v>83</v>
      </c>
      <c r="L4" s="7" t="s">
        <v>156</v>
      </c>
      <c r="M4" s="7" t="s">
        <v>164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165</v>
      </c>
      <c r="B5" s="7" t="s">
        <v>166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153</v>
      </c>
      <c r="H5" s="7" t="s">
        <v>154</v>
      </c>
      <c r="I5" s="14" t="s">
        <v>167</v>
      </c>
      <c r="J5" s="14" t="s">
        <v>19</v>
      </c>
      <c r="K5" s="14" t="s">
        <v>167</v>
      </c>
      <c r="L5" s="7" t="s">
        <v>156</v>
      </c>
      <c r="M5" s="7" t="s">
        <v>168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2" t="s">
        <v>142</v>
      </c>
      <c r="B6" s="12" t="s">
        <v>143</v>
      </c>
      <c r="C6" s="12" t="s">
        <v>143</v>
      </c>
      <c r="D6" s="12" t="s">
        <v>143</v>
      </c>
      <c r="E6" s="12"/>
      <c r="F6" s="12"/>
      <c r="G6" s="12" t="s">
        <v>143</v>
      </c>
      <c r="H6" s="12" t="s">
        <v>143</v>
      </c>
      <c r="I6" s="15" t="s">
        <v>22</v>
      </c>
      <c r="J6" s="15"/>
      <c r="K6" s="15"/>
      <c r="L6" s="12"/>
      <c r="M6" s="12" t="s">
        <v>143</v>
      </c>
      <c r="N6" t="s">
        <v>143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169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170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96</v>
      </c>
      <c r="E2" t="str">
        <f>VLOOKUP(A2,HOP!A:L,12,0)</f>
        <v>96.00</v>
      </c>
      <c r="F2" t="str">
        <f>VLOOKUP(A2,HOP!A:C,3,0)</f>
        <v>2307207</v>
      </c>
      <c r="G2">
        <f>D2-E2</f>
        <v>0</v>
      </c>
      <c r="H2" t="str">
        <f>$H$1&amp;F2</f>
        <v>，2307207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124</v>
      </c>
      <c r="E3" t="str">
        <f>VLOOKUP(A3,HOP!A:L,12,0)</f>
        <v>124.00</v>
      </c>
      <c r="F3" t="str">
        <f>VLOOKUP(A3,HOP!A:C,3,0)</f>
        <v>2308186</v>
      </c>
      <c r="G3">
        <f t="shared" ref="G3:G13" si="0">D3-E3</f>
        <v>0</v>
      </c>
      <c r="H3" t="str">
        <f t="shared" ref="H3:H13" si="1">$H$1&amp;F3</f>
        <v>，2308186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3132</v>
      </c>
      <c r="E4" t="str">
        <f>VLOOKUP(A4,HOP!A:L,12,0)</f>
        <v>3132.00</v>
      </c>
      <c r="F4" t="str">
        <f>VLOOKUP(A4,HOP!A:C,3,0)</f>
        <v>2306152</v>
      </c>
      <c r="G4">
        <f t="shared" si="0"/>
        <v>0</v>
      </c>
      <c r="H4" t="str">
        <f t="shared" si="1"/>
        <v>，2306152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675</v>
      </c>
      <c r="E5" t="str">
        <f>VLOOKUP(A5,HOP!A:L,12,0)</f>
        <v>675.00</v>
      </c>
      <c r="F5" t="str">
        <f>VLOOKUP(A5,HOP!A:C,3,0)</f>
        <v>2307969</v>
      </c>
      <c r="G5">
        <f t="shared" si="0"/>
        <v>0</v>
      </c>
      <c r="H5" t="str">
        <f t="shared" si="1"/>
        <v>，2307969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144</v>
      </c>
      <c r="E6" t="str">
        <f>VLOOKUP(A6,HOP!A:L,12,0)</f>
        <v>144.00</v>
      </c>
      <c r="F6" t="str">
        <f>VLOOKUP(A6,HOP!A:C,3,0)</f>
        <v>2307452</v>
      </c>
      <c r="G6">
        <f t="shared" si="0"/>
        <v>0</v>
      </c>
      <c r="H6" t="str">
        <f t="shared" si="1"/>
        <v>，2307452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357</v>
      </c>
      <c r="E7" t="str">
        <f>VLOOKUP(A7,HOP!A:L,12,0)</f>
        <v>357.00</v>
      </c>
      <c r="F7" t="str">
        <f>VLOOKUP(A7,HOP!A:C,3,0)</f>
        <v>2307932</v>
      </c>
      <c r="G7">
        <f t="shared" si="0"/>
        <v>0</v>
      </c>
      <c r="H7" t="str">
        <f t="shared" si="1"/>
        <v>，2307932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1272</v>
      </c>
      <c r="E8" t="str">
        <f>VLOOKUP(A8,HOP!A:L,12,0)</f>
        <v>1272.00</v>
      </c>
      <c r="F8" t="str">
        <f>VLOOKUP(A8,HOP!A:C,3,0)</f>
        <v>2308112</v>
      </c>
      <c r="G8">
        <f t="shared" si="0"/>
        <v>0</v>
      </c>
      <c r="H8" t="str">
        <f t="shared" si="1"/>
        <v>，2308112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79</v>
      </c>
      <c r="C9" s="7" t="s">
        <v>80</v>
      </c>
      <c r="D9" s="3">
        <v>145</v>
      </c>
      <c r="E9" t="str">
        <f>VLOOKUP(A9,HOP!A:L,12,0)</f>
        <v>145.00</v>
      </c>
      <c r="F9" t="str">
        <f>VLOOKUP(A9,HOP!A:C,3,0)</f>
        <v>2307275</v>
      </c>
      <c r="G9">
        <f t="shared" si="0"/>
        <v>0</v>
      </c>
      <c r="H9" t="str">
        <f t="shared" si="1"/>
        <v>，2307275</v>
      </c>
      <c r="I9" t="str">
        <f>VLOOKUP(A9,HOP!A:T,20,0)</f>
        <v>直连</v>
      </c>
    </row>
    <row r="10" spans="1:11">
      <c r="A10" s="45" t="s">
        <v>152</v>
      </c>
      <c r="D10" s="8">
        <v>107</v>
      </c>
      <c r="E10" t="e">
        <f>VLOOKUP(A10,HOP!A:L,12,0)</f>
        <v>#N/A</v>
      </c>
      <c r="F10" s="9">
        <v>2099804</v>
      </c>
      <c r="G10" s="9" t="e">
        <f t="shared" si="0"/>
        <v>#N/A</v>
      </c>
      <c r="H10" s="9" t="str">
        <f t="shared" si="1"/>
        <v>，2099804</v>
      </c>
      <c r="I10" s="9" t="e">
        <f>VLOOKUP(A10,HOP!A:T,20,0)</f>
        <v>#N/A</v>
      </c>
      <c r="J10" s="11" t="s">
        <v>171</v>
      </c>
      <c r="K10" s="9"/>
    </row>
    <row r="11" spans="1:11">
      <c r="A11" s="45" t="s">
        <v>159</v>
      </c>
      <c r="D11" s="8">
        <v>92.5</v>
      </c>
      <c r="E11" t="e">
        <f>VLOOKUP(A11,HOP!A:L,12,0)</f>
        <v>#N/A</v>
      </c>
      <c r="F11" s="9">
        <v>2117194</v>
      </c>
      <c r="G11" s="9" t="e">
        <f t="shared" si="0"/>
        <v>#N/A</v>
      </c>
      <c r="H11" s="9" t="str">
        <f t="shared" si="1"/>
        <v>，2117194</v>
      </c>
      <c r="I11" s="9" t="e">
        <f>VLOOKUP(A11,HOP!A:T,20,0)</f>
        <v>#N/A</v>
      </c>
      <c r="J11" s="11" t="s">
        <v>172</v>
      </c>
      <c r="K11" s="9"/>
    </row>
    <row r="12" spans="1:9">
      <c r="A12" s="45" t="s">
        <v>163</v>
      </c>
      <c r="D12" s="8">
        <v>96</v>
      </c>
      <c r="E12">
        <v>96</v>
      </c>
      <c r="F12">
        <v>2155155</v>
      </c>
      <c r="G12">
        <f t="shared" si="0"/>
        <v>0</v>
      </c>
      <c r="H12" t="str">
        <f t="shared" si="1"/>
        <v>，2155155</v>
      </c>
      <c r="I12" t="e">
        <f>VLOOKUP(A12,HOP!A:T,20,0)</f>
        <v>#N/A</v>
      </c>
    </row>
    <row r="13" spans="1:10">
      <c r="A13" s="45" t="s">
        <v>166</v>
      </c>
      <c r="D13" s="8">
        <v>165</v>
      </c>
      <c r="E13" s="9" t="e">
        <f>VLOOKUP(A13,HOP!A:L,12,0)</f>
        <v>#N/A</v>
      </c>
      <c r="F13" s="9">
        <v>2102412</v>
      </c>
      <c r="G13" s="9" t="e">
        <f t="shared" si="0"/>
        <v>#N/A</v>
      </c>
      <c r="H13" s="9" t="str">
        <f t="shared" si="1"/>
        <v>，2102412</v>
      </c>
      <c r="I13" s="9" t="e">
        <f>VLOOKUP(A13,HOP!A:T,20,0)</f>
        <v>#N/A</v>
      </c>
      <c r="J13" s="11" t="s">
        <v>173</v>
      </c>
    </row>
    <row r="15" spans="4:4">
      <c r="D15" s="3">
        <f>SUM(D2:D14)</f>
        <v>6405.5</v>
      </c>
    </row>
    <row r="16" ht="14.25" spans="4:4">
      <c r="D16" s="10" t="s">
        <v>23</v>
      </c>
    </row>
    <row r="17" ht="24" customHeight="1" spans="1:1">
      <c r="A17" t="s">
        <v>174</v>
      </c>
    </row>
    <row r="18" spans="1:1">
      <c r="A18" s="5" t="s">
        <v>175</v>
      </c>
    </row>
  </sheetData>
  <autoFilter ref="A1:I1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33" sqref="E33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176</v>
      </c>
      <c r="B1" s="2" t="s">
        <v>177</v>
      </c>
      <c r="C1" s="2" t="s">
        <v>178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</row>
    <row r="2" s="1" customFormat="1" spans="1:20">
      <c r="A2" s="1" t="s">
        <v>94</v>
      </c>
      <c r="B2" s="1" t="s">
        <v>98</v>
      </c>
      <c r="C2" s="1" t="s">
        <v>192</v>
      </c>
      <c r="D2" s="1" t="s">
        <v>96</v>
      </c>
      <c r="E2" s="1" t="s">
        <v>193</v>
      </c>
      <c r="F2" s="1" t="s">
        <v>79</v>
      </c>
      <c r="G2" s="1" t="s">
        <v>80</v>
      </c>
      <c r="H2" s="1" t="s">
        <v>156</v>
      </c>
      <c r="I2" s="1" t="s">
        <v>194</v>
      </c>
      <c r="J2" s="1" t="s">
        <v>195</v>
      </c>
      <c r="K2" s="1" t="s">
        <v>194</v>
      </c>
      <c r="L2" s="1" t="s">
        <v>194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73</v>
      </c>
      <c r="S2" s="1" t="s">
        <v>200</v>
      </c>
      <c r="T2" s="1" t="s">
        <v>201</v>
      </c>
    </row>
    <row r="3" s="1" customFormat="1" spans="1:20">
      <c r="A3" s="1" t="s">
        <v>71</v>
      </c>
      <c r="B3" s="1" t="s">
        <v>79</v>
      </c>
      <c r="C3" s="1" t="s">
        <v>202</v>
      </c>
      <c r="D3" s="1" t="s">
        <v>203</v>
      </c>
      <c r="E3" s="1" t="s">
        <v>78</v>
      </c>
      <c r="F3" s="1" t="s">
        <v>79</v>
      </c>
      <c r="G3" s="1" t="s">
        <v>80</v>
      </c>
      <c r="H3" s="1" t="s">
        <v>156</v>
      </c>
      <c r="I3" s="1" t="s">
        <v>204</v>
      </c>
      <c r="J3" s="1" t="s">
        <v>195</v>
      </c>
      <c r="K3" s="1" t="s">
        <v>204</v>
      </c>
      <c r="L3" s="1" t="s">
        <v>204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205</v>
      </c>
      <c r="R3" s="1" t="s">
        <v>73</v>
      </c>
      <c r="S3" s="1" t="s">
        <v>200</v>
      </c>
      <c r="T3" s="1" t="s">
        <v>201</v>
      </c>
    </row>
    <row r="4" s="1" customFormat="1" spans="1:20">
      <c r="A4" s="1" t="s">
        <v>135</v>
      </c>
      <c r="B4" s="1" t="s">
        <v>79</v>
      </c>
      <c r="C4" s="1" t="s">
        <v>206</v>
      </c>
      <c r="D4" s="1" t="s">
        <v>137</v>
      </c>
      <c r="E4" s="1" t="s">
        <v>138</v>
      </c>
      <c r="F4" s="1" t="s">
        <v>79</v>
      </c>
      <c r="G4" s="1" t="s">
        <v>80</v>
      </c>
      <c r="H4" s="1" t="s">
        <v>156</v>
      </c>
      <c r="I4" s="1" t="s">
        <v>207</v>
      </c>
      <c r="J4" s="1" t="s">
        <v>195</v>
      </c>
      <c r="K4" s="1" t="s">
        <v>207</v>
      </c>
      <c r="L4" s="1" t="s">
        <v>207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208</v>
      </c>
      <c r="R4" s="1" t="s">
        <v>73</v>
      </c>
      <c r="S4" s="1" t="s">
        <v>200</v>
      </c>
      <c r="T4" s="1" t="s">
        <v>201</v>
      </c>
    </row>
    <row r="5" s="1" customFormat="1" spans="1:20">
      <c r="A5" s="1" t="s">
        <v>111</v>
      </c>
      <c r="B5" s="1" t="s">
        <v>79</v>
      </c>
      <c r="C5" s="1" t="s">
        <v>209</v>
      </c>
      <c r="D5" s="1" t="s">
        <v>210</v>
      </c>
      <c r="E5" s="1" t="s">
        <v>114</v>
      </c>
      <c r="F5" s="1" t="s">
        <v>79</v>
      </c>
      <c r="G5" s="1" t="s">
        <v>80</v>
      </c>
      <c r="H5" s="1" t="s">
        <v>156</v>
      </c>
      <c r="I5" s="1" t="s">
        <v>211</v>
      </c>
      <c r="J5" s="1" t="s">
        <v>195</v>
      </c>
      <c r="K5" s="1" t="s">
        <v>211</v>
      </c>
      <c r="L5" s="1" t="s">
        <v>211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212</v>
      </c>
      <c r="R5" s="1" t="s">
        <v>73</v>
      </c>
      <c r="S5" s="1" t="s">
        <v>200</v>
      </c>
      <c r="T5" s="1" t="s">
        <v>201</v>
      </c>
    </row>
    <row r="6" s="1" customFormat="1" spans="1:20">
      <c r="A6" s="1" t="s">
        <v>119</v>
      </c>
      <c r="B6" s="1" t="s">
        <v>79</v>
      </c>
      <c r="C6" s="1" t="s">
        <v>213</v>
      </c>
      <c r="D6" s="1" t="s">
        <v>121</v>
      </c>
      <c r="E6" s="1" t="s">
        <v>122</v>
      </c>
      <c r="F6" s="1" t="s">
        <v>79</v>
      </c>
      <c r="G6" s="1" t="s">
        <v>80</v>
      </c>
      <c r="H6" s="1" t="s">
        <v>156</v>
      </c>
      <c r="I6" s="1" t="s">
        <v>214</v>
      </c>
      <c r="J6" s="1" t="s">
        <v>195</v>
      </c>
      <c r="K6" s="1" t="s">
        <v>214</v>
      </c>
      <c r="L6" s="1" t="s">
        <v>214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215</v>
      </c>
      <c r="R6" s="1" t="s">
        <v>73</v>
      </c>
      <c r="S6" s="1" t="s">
        <v>200</v>
      </c>
      <c r="T6" s="1" t="s">
        <v>201</v>
      </c>
    </row>
    <row r="7" s="1" customFormat="1" spans="1:20">
      <c r="A7" s="1" t="s">
        <v>103</v>
      </c>
      <c r="B7" s="1" t="s">
        <v>79</v>
      </c>
      <c r="C7" s="1" t="s">
        <v>216</v>
      </c>
      <c r="D7" s="1" t="s">
        <v>105</v>
      </c>
      <c r="E7" s="1" t="s">
        <v>106</v>
      </c>
      <c r="F7" s="1" t="s">
        <v>79</v>
      </c>
      <c r="G7" s="1" t="s">
        <v>80</v>
      </c>
      <c r="H7" s="1" t="s">
        <v>156</v>
      </c>
      <c r="I7" s="1" t="s">
        <v>217</v>
      </c>
      <c r="J7" s="1" t="s">
        <v>195</v>
      </c>
      <c r="K7" s="1" t="s">
        <v>217</v>
      </c>
      <c r="L7" s="1" t="s">
        <v>217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218</v>
      </c>
      <c r="R7" s="1" t="s">
        <v>73</v>
      </c>
      <c r="S7" s="1" t="s">
        <v>200</v>
      </c>
      <c r="T7" s="1" t="s">
        <v>201</v>
      </c>
    </row>
    <row r="8" s="1" customFormat="1" spans="1:20">
      <c r="A8" s="1" t="s">
        <v>127</v>
      </c>
      <c r="B8" s="1" t="s">
        <v>79</v>
      </c>
      <c r="C8" s="1" t="s">
        <v>219</v>
      </c>
      <c r="D8" s="1" t="s">
        <v>129</v>
      </c>
      <c r="E8" s="1" t="s">
        <v>220</v>
      </c>
      <c r="F8" s="1" t="s">
        <v>79</v>
      </c>
      <c r="G8" s="1" t="s">
        <v>80</v>
      </c>
      <c r="H8" s="1" t="s">
        <v>156</v>
      </c>
      <c r="I8" s="1" t="s">
        <v>221</v>
      </c>
      <c r="J8" s="1" t="s">
        <v>195</v>
      </c>
      <c r="K8" s="1" t="s">
        <v>221</v>
      </c>
      <c r="L8" s="1" t="s">
        <v>221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222</v>
      </c>
      <c r="R8" s="1" t="s">
        <v>73</v>
      </c>
      <c r="S8" s="1" t="s">
        <v>200</v>
      </c>
      <c r="T8" s="1" t="s">
        <v>201</v>
      </c>
    </row>
    <row r="9" s="1" customFormat="1" spans="1:20">
      <c r="A9" s="1" t="s">
        <v>86</v>
      </c>
      <c r="B9" s="1" t="s">
        <v>79</v>
      </c>
      <c r="C9" s="1" t="s">
        <v>223</v>
      </c>
      <c r="D9" s="1" t="s">
        <v>224</v>
      </c>
      <c r="E9" s="1" t="s">
        <v>89</v>
      </c>
      <c r="F9" s="1" t="s">
        <v>79</v>
      </c>
      <c r="G9" s="1" t="s">
        <v>80</v>
      </c>
      <c r="H9" s="1" t="s">
        <v>156</v>
      </c>
      <c r="I9" s="1" t="s">
        <v>225</v>
      </c>
      <c r="J9" s="1" t="s">
        <v>195</v>
      </c>
      <c r="K9" s="1" t="s">
        <v>225</v>
      </c>
      <c r="L9" s="1" t="s">
        <v>225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226</v>
      </c>
      <c r="R9" s="1" t="s">
        <v>73</v>
      </c>
      <c r="S9" s="1" t="s">
        <v>200</v>
      </c>
      <c r="T9" s="1" t="s">
        <v>201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2021-11-24T02:26:16Z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2A945793384B4D0088FAA65403C4ADFB</vt:lpwstr>
  </property>
</Properties>
</file>