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<sst xmlns="http://schemas.openxmlformats.org/spreadsheetml/2006/main" count="794" uniqueCount="273">
  <si>
    <t>去哪儿网酒店预付对账单</t>
  </si>
  <si>
    <t>供应商名称：</t>
  </si>
  <si>
    <t>港丰国际</t>
  </si>
  <si>
    <t>结算周期：</t>
  </si>
  <si>
    <t>2021-11-22至2021-11-28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</si>
  <si>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</si>
  <si>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</si>
  <si>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</si>
  <si>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</si>
  <si>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</si>
  <si>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</si>
  <si>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</si>
  <si>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</si>
  <si>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</si>
  <si>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</si>
  <si>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</si>
  <si>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</si>
  <si>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</si>
  <si>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</si>
  <si>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</si>
  <si>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¥61,176.00</t>
  </si>
  <si>
    <t>¥37,796.00</t>
  </si>
  <si>
    <t>¥1,893.00</t>
  </si>
  <si>
    <t>¥21,487.00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</si>
  <si>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</si>
  <si>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</si>
  <si>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</si>
  <si>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</si>
  <si>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</si>
  <si>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</si>
  <si>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</si>
  <si>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</si>
  <si>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</si>
  <si>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</si>
  <si>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</si>
  <si>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</si>
  <si>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</si>
  <si>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</si>
  <si>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</si>
  <si>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</si>
  <si>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</si>
  <si>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</si>
  <si>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</si>
  <si>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</si>
  <si>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</si>
  <si>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</si>
  <si>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</si>
  <si>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</si>
  <si>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</si>
  <si>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</si>
  <si>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</si>
  <si>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</si>
  <si>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</si>
  <si>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</si>
  <si>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</si>
  <si>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</si>
  <si>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</si>
  <si>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</si>
  <si>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</si>
  <si>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</si>
  <si>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</si>
  <si>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</si>
  <si>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</si>
  <si>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</si>
  <si>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</si>
  <si>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</si>
  <si>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</si>
  <si>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</si>
  <si>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</si>
  <si>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</si>
  <si>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702816638485</t>
  </si>
  <si>
    <t>2299159</t>
  </si>
  <si>
    <t>酒店预付</t>
  </si>
  <si>
    <t>否</t>
  </si>
  <si>
    <t>普通</t>
  </si>
  <si>
    <t>221905052</t>
  </si>
  <si>
    <t>澳门凯旋门酒店</t>
  </si>
  <si>
    <t>1619975</t>
  </si>
  <si>
    <t>YANG/WENXI</t>
  </si>
  <si>
    <t>2021-11-14</t>
  </si>
  <si>
    <t>2021-11-17</t>
  </si>
  <si>
    <t>2021-11-22</t>
  </si>
  <si>
    <t>¥2,585.00</t>
  </si>
  <si>
    <t>¥196.00</t>
  </si>
  <si>
    <t>¥2,389.00</t>
  </si>
  <si>
    <t>premier twin room</t>
  </si>
  <si>
    <t>WEBSITE</t>
  </si>
  <si>
    <t>702823893326</t>
  </si>
  <si>
    <t>2306618</t>
  </si>
  <si>
    <t>245662876</t>
  </si>
  <si>
    <t>澳门巴黎人</t>
  </si>
  <si>
    <t>LIU/WENYUAN|LI/CHEN</t>
  </si>
  <si>
    <t>2021-11-21</t>
  </si>
  <si>
    <t>2021-12-16</t>
  </si>
  <si>
    <t>2021-12-19</t>
  </si>
  <si>
    <t>¥1,695.00</t>
  </si>
  <si>
    <t>2021-11-22 08:40:45</t>
  </si>
  <si>
    <t>Deluxe King Room</t>
  </si>
  <si>
    <t>702803948532</t>
  </si>
  <si>
    <t>2287194</t>
  </si>
  <si>
    <t>158564195</t>
  </si>
  <si>
    <t>雷迪森柏林亚历山大广场酒店</t>
  </si>
  <si>
    <t>LI/ANJI</t>
  </si>
  <si>
    <t>2021-11-01</t>
  </si>
  <si>
    <t>2021-11-18</t>
  </si>
  <si>
    <t>¥2,196.00</t>
  </si>
  <si>
    <t>¥164.00</t>
  </si>
  <si>
    <t>¥2,032.00</t>
  </si>
  <si>
    <t>Standard Room</t>
  </si>
  <si>
    <t>702826996886</t>
  </si>
  <si>
    <t>2310406</t>
  </si>
  <si>
    <t>221942717</t>
  </si>
  <si>
    <t>澳门喜来登大酒店</t>
  </si>
  <si>
    <t>ZHANG/XIAOXI</t>
  </si>
  <si>
    <t>2021-11-24</t>
  </si>
  <si>
    <t>2022-01-02</t>
  </si>
  <si>
    <t>2022-01-03</t>
  </si>
  <si>
    <t>¥536.00</t>
  </si>
  <si>
    <t>2021-11-24 23:00:03</t>
  </si>
  <si>
    <t>Deluxe Room</t>
  </si>
  <si>
    <t>702826041573</t>
  </si>
  <si>
    <t>2310796</t>
  </si>
  <si>
    <t>240226361</t>
  </si>
  <si>
    <t>菲利波酒店</t>
  </si>
  <si>
    <t>ZHANG/JUNJIE</t>
  </si>
  <si>
    <t>2021-11-25</t>
  </si>
  <si>
    <t>¥263.00</t>
  </si>
  <si>
    <t>¥25.00</t>
  </si>
  <si>
    <t>¥238.00</t>
  </si>
  <si>
    <t>Double Bed Room</t>
  </si>
  <si>
    <t>702827865798</t>
  </si>
  <si>
    <t>2312909</t>
  </si>
  <si>
    <t>158553155</t>
  </si>
  <si>
    <t>曼谷暹罗凯宾斯基饭店</t>
  </si>
  <si>
    <t>QIU/RONGMAN</t>
  </si>
  <si>
    <t>2021-11-26</t>
  </si>
  <si>
    <t>2021-11-27</t>
  </si>
  <si>
    <t>¥1,223.00</t>
  </si>
  <si>
    <t>2021-11-25 21:44:27</t>
  </si>
  <si>
    <t>702826602555</t>
  </si>
  <si>
    <t>2311070</t>
  </si>
  <si>
    <t>239146799</t>
  </si>
  <si>
    <t>希尔顿哈伊马角酒店</t>
  </si>
  <si>
    <t>LIU/FENG</t>
  </si>
  <si>
    <t>¥772.00</t>
  </si>
  <si>
    <t>¥72.00</t>
  </si>
  <si>
    <t>¥700.00</t>
  </si>
  <si>
    <t>King Bed Room</t>
  </si>
  <si>
    <t>702827711246</t>
  </si>
  <si>
    <t>2312317</t>
  </si>
  <si>
    <t>187121777</t>
  </si>
  <si>
    <t>西伊斯坦布尔万怡酒店</t>
  </si>
  <si>
    <t>SHI/JIE</t>
  </si>
  <si>
    <t>¥29.00</t>
  </si>
  <si>
    <t>¥234.00</t>
  </si>
  <si>
    <t>Deluxe King bed room</t>
  </si>
  <si>
    <t>702828463845</t>
  </si>
  <si>
    <t>2313802</t>
  </si>
  <si>
    <t>179514074</t>
  </si>
  <si>
    <t>威基基喜来登酒店</t>
  </si>
  <si>
    <t>GONG/QIN</t>
  </si>
  <si>
    <t>2021-12-24</t>
  </si>
  <si>
    <t>2021-12-31</t>
  </si>
  <si>
    <t>¥34,342.00</t>
  </si>
  <si>
    <t>2021-11-26 16:58:25</t>
  </si>
  <si>
    <t>room, 1 king bed, oceanfront</t>
  </si>
  <si>
    <t>702770819668</t>
  </si>
  <si>
    <t>158559770</t>
  </si>
  <si>
    <t>亚特兰大马奎斯万豪酒店</t>
  </si>
  <si>
    <t>YU/JIANYAO</t>
  </si>
  <si>
    <t>2021-09-29</t>
  </si>
  <si>
    <t>2021-11-23</t>
  </si>
  <si>
    <t>¥2,349.00</t>
  </si>
  <si>
    <t>¥156.00</t>
  </si>
  <si>
    <t>¥2,193.00</t>
  </si>
  <si>
    <t>Skyline View City view 2 Double Room</t>
  </si>
  <si>
    <t>702811583878</t>
  </si>
  <si>
    <t>2293732</t>
  </si>
  <si>
    <t>158555795</t>
  </si>
  <si>
    <t>伦敦摄政公园万豪酒店</t>
  </si>
  <si>
    <t>ZHAO/FANGYUAN</t>
  </si>
  <si>
    <t>2021-11-09</t>
  </si>
  <si>
    <t>¥4,404.00</t>
  </si>
  <si>
    <t>¥352.00</t>
  </si>
  <si>
    <t>¥4,052.00</t>
  </si>
  <si>
    <t>Deluxe family 2 double bed room with balcony</t>
  </si>
  <si>
    <t>702825043708</t>
  </si>
  <si>
    <t>2309199</t>
  </si>
  <si>
    <t>SHAN/JIANCONG</t>
  </si>
  <si>
    <t>2021-11-28</t>
  </si>
  <si>
    <t>¥4,572.00</t>
  </si>
  <si>
    <t>¥438.00</t>
  </si>
  <si>
    <t>¥4,134.00</t>
  </si>
  <si>
    <t>Deluxe Balcony King Room</t>
  </si>
  <si>
    <t>702805622561</t>
  </si>
  <si>
    <t>2288462</t>
  </si>
  <si>
    <t>158552909</t>
  </si>
  <si>
    <t>华盛顿特区市中心万豪居家酒店</t>
  </si>
  <si>
    <t>ZHOU/CHANG</t>
  </si>
  <si>
    <t>2021-11-03</t>
  </si>
  <si>
    <t>2021-11-20</t>
  </si>
  <si>
    <t>¥5,976.00</t>
  </si>
  <si>
    <t>¥461.00</t>
  </si>
  <si>
    <t>¥5,515.00</t>
  </si>
  <si>
    <t>Queen Bed Studio</t>
  </si>
  <si>
    <t>合计</t>
  </si>
  <si>
    <t/>
  </si>
  <si>
    <t>¥23,380.00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</si>
  <si>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</si>
  <si>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</si>
  <si>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</si>
  <si>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</si>
  <si>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</si>
  <si>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</si>
  <si>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</si>
  <si>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</si>
  <si>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</si>
  <si>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A211130105033481</t>
  </si>
  <si>
    <t>A211130105114481</t>
  </si>
  <si>
    <r>
      <t>总计：</t>
    </r>
    <r>
      <rPr>
        <sz val="10"/>
        <rFont val="Arial"/>
        <charset val="134"/>
      </rPr>
      <t>21487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</si>
  <si>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</si>
  <si>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</si>
  <si>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</si>
  <si>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</si>
  <si>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</si>
  <si>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</si>
  <si>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</si>
  <si>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</si>
  <si>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</si>
  <si>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</si>
  <si>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</si>
  <si>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</si>
  <si>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</si>
  <si>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</si>
  <si>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</si>
  <si>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</si>
  <si>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伊斯坦布尔国际机场万怡酒店</t>
  </si>
  <si>
    <t>SHI JIE</t>
  </si>
  <si>
    <t>退房日周结</t>
  </si>
  <si>
    <t>234.00</t>
  </si>
  <si>
    <t>RMB</t>
  </si>
  <si>
    <t>0</t>
  </si>
  <si>
    <t>0.00</t>
  </si>
  <si>
    <t>去哪儿直连</t>
  </si>
  <si>
    <t>2021-11-25 17:23:39</t>
  </si>
  <si>
    <t>汇智国际旅游发展有限公司</t>
  </si>
  <si>
    <t>直连</t>
  </si>
  <si>
    <t>LIU FENG</t>
  </si>
  <si>
    <t>700.00</t>
  </si>
  <si>
    <t>2021-11-24 21:28:54</t>
  </si>
  <si>
    <t>ZHANG JUNJIE</t>
  </si>
  <si>
    <t>238.00</t>
  </si>
  <si>
    <t>2021-11-24 19:01:12</t>
  </si>
  <si>
    <t>SHAN JIANCONG</t>
  </si>
  <si>
    <t>4134.00</t>
  </si>
  <si>
    <t>2021-11-23 19:11:54</t>
  </si>
  <si>
    <t>直采</t>
  </si>
  <si>
    <t>YANG WENXI</t>
  </si>
  <si>
    <t>2389.00</t>
  </si>
  <si>
    <t>2021-11-14 09:53:27</t>
  </si>
  <si>
    <t>ZHAO FANGYUAN</t>
  </si>
  <si>
    <t>4052.00</t>
  </si>
  <si>
    <t>2021-11-09 00:56:08</t>
  </si>
  <si>
    <t>ZHOU CHANG</t>
  </si>
  <si>
    <t>5515.04</t>
  </si>
  <si>
    <t>2021-11-03 17:45:46</t>
  </si>
  <si>
    <t>LI ANJI</t>
  </si>
  <si>
    <t>2032.00</t>
  </si>
  <si>
    <t>2021-11-01 16:06:45</t>
  </si>
  <si>
    <t>2268346</t>
  </si>
  <si>
    <t>YU JIANYAO</t>
  </si>
  <si>
    <t>2193.00</t>
  </si>
  <si>
    <t>2021-09-29 03:32:05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</si>
</sst>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23" borderId="10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94</v>
      </c>
      <c r="Q3" s="7"/>
      <c r="R3" s="11" t="s">
        <v>95</v>
      </c>
      <c r="S3" s="12" t="s">
        <v>95</v>
      </c>
      <c r="T3" s="7" t="s">
        <v>96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4</v>
      </c>
      <c r="N4" s="7" t="s">
        <v>103</v>
      </c>
      <c r="O4" s="7" t="s">
        <v>104</v>
      </c>
      <c r="P4" s="7" t="s">
        <v>81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115</v>
      </c>
      <c r="P5" s="7" t="s">
        <v>116</v>
      </c>
      <c r="Q5" s="7"/>
      <c r="R5" s="11" t="s">
        <v>117</v>
      </c>
      <c r="S5" s="12" t="s">
        <v>117</v>
      </c>
      <c r="T5" s="7" t="s">
        <v>118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119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122</v>
      </c>
      <c r="H6" s="7" t="s">
        <v>123</v>
      </c>
      <c r="I6" s="7" t="s">
        <v>77</v>
      </c>
      <c r="J6" s="7" t="s">
        <v>2</v>
      </c>
      <c r="K6" s="7" t="s">
        <v>124</v>
      </c>
      <c r="L6" s="7">
        <v>1</v>
      </c>
      <c r="M6" s="7">
        <v>1</v>
      </c>
      <c r="N6" s="7" t="s">
        <v>114</v>
      </c>
      <c r="O6" s="7" t="s">
        <v>114</v>
      </c>
      <c r="P6" s="7" t="s">
        <v>125</v>
      </c>
      <c r="Q6" s="7"/>
      <c r="R6" s="11" t="s">
        <v>126</v>
      </c>
      <c r="S6" s="12" t="s">
        <v>19</v>
      </c>
      <c r="T6" s="7"/>
      <c r="U6" s="11" t="s">
        <v>19</v>
      </c>
      <c r="V6" s="11" t="s">
        <v>126</v>
      </c>
      <c r="W6" s="12" t="s">
        <v>127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132</v>
      </c>
      <c r="H7" s="7" t="s">
        <v>133</v>
      </c>
      <c r="I7" s="7" t="s">
        <v>77</v>
      </c>
      <c r="J7" s="7" t="s">
        <v>2</v>
      </c>
      <c r="K7" s="7" t="s">
        <v>134</v>
      </c>
      <c r="L7" s="7">
        <v>1</v>
      </c>
      <c r="M7" s="7">
        <v>1</v>
      </c>
      <c r="N7" s="7" t="s">
        <v>125</v>
      </c>
      <c r="O7" s="7" t="s">
        <v>135</v>
      </c>
      <c r="P7" s="7" t="s">
        <v>136</v>
      </c>
      <c r="Q7" s="7"/>
      <c r="R7" s="11" t="s">
        <v>137</v>
      </c>
      <c r="S7" s="12" t="s">
        <v>137</v>
      </c>
      <c r="T7" s="7" t="s">
        <v>138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119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1</v>
      </c>
      <c r="M8" s="7">
        <v>2</v>
      </c>
      <c r="N8" s="7" t="s">
        <v>114</v>
      </c>
      <c r="O8" s="7" t="s">
        <v>114</v>
      </c>
      <c r="P8" s="7" t="s">
        <v>135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1</v>
      </c>
      <c r="M9" s="7">
        <v>1</v>
      </c>
      <c r="N9" s="7" t="s">
        <v>125</v>
      </c>
      <c r="O9" s="7" t="s">
        <v>125</v>
      </c>
      <c r="P9" s="7" t="s">
        <v>135</v>
      </c>
      <c r="Q9" s="7"/>
      <c r="R9" s="11" t="s">
        <v>126</v>
      </c>
      <c r="S9" s="12" t="s">
        <v>19</v>
      </c>
      <c r="T9" s="7"/>
      <c r="U9" s="11" t="s">
        <v>19</v>
      </c>
      <c r="V9" s="11" t="s">
        <v>126</v>
      </c>
      <c r="W9" s="12" t="s">
        <v>153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158</v>
      </c>
      <c r="H10" s="7" t="s">
        <v>159</v>
      </c>
      <c r="I10" s="7" t="s">
        <v>77</v>
      </c>
      <c r="J10" s="7" t="s">
        <v>2</v>
      </c>
      <c r="K10" s="7" t="s">
        <v>160</v>
      </c>
      <c r="L10" s="7">
        <v>1</v>
      </c>
      <c r="M10" s="7">
        <v>7</v>
      </c>
      <c r="N10" s="7" t="s">
        <v>135</v>
      </c>
      <c r="O10" s="7" t="s">
        <v>161</v>
      </c>
      <c r="P10" s="7" t="s">
        <v>162</v>
      </c>
      <c r="Q10" s="7"/>
      <c r="R10" s="11" t="s">
        <v>163</v>
      </c>
      <c r="S10" s="12" t="s">
        <v>163</v>
      </c>
      <c r="T10" s="7" t="s">
        <v>164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167</v>
      </c>
      <c r="H11" s="7" t="s">
        <v>168</v>
      </c>
      <c r="I11" s="7" t="s">
        <v>77</v>
      </c>
      <c r="J11" s="7" t="s">
        <v>2</v>
      </c>
      <c r="K11" s="7" t="s">
        <v>169</v>
      </c>
      <c r="L11" s="7">
        <v>1</v>
      </c>
      <c r="M11" s="7">
        <v>3</v>
      </c>
      <c r="N11" s="7" t="s">
        <v>170</v>
      </c>
      <c r="O11" s="7" t="s">
        <v>171</v>
      </c>
      <c r="P11" s="7" t="s">
        <v>135</v>
      </c>
      <c r="Q11" s="7"/>
      <c r="R11" s="11" t="s">
        <v>172</v>
      </c>
      <c r="S11" s="12" t="s">
        <v>19</v>
      </c>
      <c r="T11" s="7"/>
      <c r="U11" s="11" t="s">
        <v>19</v>
      </c>
      <c r="V11" s="11" t="s">
        <v>172</v>
      </c>
      <c r="W11" s="12" t="s">
        <v>173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178</v>
      </c>
      <c r="H12" s="7" t="s">
        <v>179</v>
      </c>
      <c r="I12" s="7" t="s">
        <v>77</v>
      </c>
      <c r="J12" s="7" t="s">
        <v>2</v>
      </c>
      <c r="K12" s="7" t="s">
        <v>180</v>
      </c>
      <c r="L12" s="7">
        <v>1</v>
      </c>
      <c r="M12" s="7">
        <v>4</v>
      </c>
      <c r="N12" s="7" t="s">
        <v>181</v>
      </c>
      <c r="O12" s="7" t="s">
        <v>81</v>
      </c>
      <c r="P12" s="7" t="s">
        <v>135</v>
      </c>
      <c r="Q12" s="7"/>
      <c r="R12" s="11" t="s">
        <v>182</v>
      </c>
      <c r="S12" s="12" t="s">
        <v>19</v>
      </c>
      <c r="T12" s="7"/>
      <c r="U12" s="11" t="s">
        <v>19</v>
      </c>
      <c r="V12" s="11" t="s">
        <v>182</v>
      </c>
      <c r="W12" s="12" t="s">
        <v>183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132</v>
      </c>
      <c r="H13" s="7" t="s">
        <v>133</v>
      </c>
      <c r="I13" s="7" t="s">
        <v>77</v>
      </c>
      <c r="J13" s="7" t="s">
        <v>2</v>
      </c>
      <c r="K13" s="7" t="s">
        <v>188</v>
      </c>
      <c r="L13" s="7">
        <v>1</v>
      </c>
      <c r="M13" s="7">
        <v>3</v>
      </c>
      <c r="N13" s="7" t="s">
        <v>171</v>
      </c>
      <c r="O13" s="7" t="s">
        <v>125</v>
      </c>
      <c r="P13" s="7" t="s">
        <v>189</v>
      </c>
      <c r="Q13" s="7"/>
      <c r="R13" s="11" t="s">
        <v>190</v>
      </c>
      <c r="S13" s="12" t="s">
        <v>19</v>
      </c>
      <c r="T13" s="7"/>
      <c r="U13" s="11" t="s">
        <v>19</v>
      </c>
      <c r="V13" s="11" t="s">
        <v>190</v>
      </c>
      <c r="W13" s="12" t="s">
        <v>191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194</v>
      </c>
      <c r="B14" s="6" t="s">
        <v>195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196</v>
      </c>
      <c r="H14" s="7" t="s">
        <v>197</v>
      </c>
      <c r="I14" s="7" t="s">
        <v>77</v>
      </c>
      <c r="J14" s="7" t="s">
        <v>2</v>
      </c>
      <c r="K14" s="7" t="s">
        <v>198</v>
      </c>
      <c r="L14" s="7">
        <v>1</v>
      </c>
      <c r="M14" s="7">
        <v>8</v>
      </c>
      <c r="N14" s="7" t="s">
        <v>199</v>
      </c>
      <c r="O14" s="7" t="s">
        <v>200</v>
      </c>
      <c r="P14" s="7" t="s">
        <v>189</v>
      </c>
      <c r="Q14" s="7"/>
      <c r="R14" s="11" t="s">
        <v>201</v>
      </c>
      <c r="S14" s="12" t="s">
        <v>19</v>
      </c>
      <c r="T14" s="7"/>
      <c r="U14" s="11" t="s">
        <v>19</v>
      </c>
      <c r="V14" s="11" t="s">
        <v>201</v>
      </c>
      <c r="W14" s="12" t="s">
        <v>202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86</v>
      </c>
      <c r="AG14" t="s">
        <v>73</v>
      </c>
      <c r="AH14" t="s">
        <v>19</v>
      </c>
    </row>
    <row r="15" customHeight="1" spans="1:32">
      <c r="A15" s="10" t="s">
        <v>205</v>
      </c>
      <c r="B15" s="10"/>
      <c r="C15" s="10" t="s">
        <v>206</v>
      </c>
      <c r="D15" s="10"/>
      <c r="E15" s="10"/>
      <c r="F15" s="10"/>
      <c r="G15" s="10" t="s">
        <v>206</v>
      </c>
      <c r="H15" s="10" t="s">
        <v>206</v>
      </c>
      <c r="I15" s="10" t="s">
        <v>206</v>
      </c>
      <c r="J15" s="10" t="s">
        <v>206</v>
      </c>
      <c r="K15" s="10" t="s">
        <v>206</v>
      </c>
      <c r="L15" s="10" t="s">
        <v>206</v>
      </c>
      <c r="M15" s="10" t="s">
        <v>206</v>
      </c>
      <c r="N15" s="10" t="s">
        <v>206</v>
      </c>
      <c r="O15" s="10" t="s">
        <v>206</v>
      </c>
      <c r="P15" s="10" t="s">
        <v>206</v>
      </c>
      <c r="Q15" s="10"/>
      <c r="R15" s="13" t="s">
        <v>20</v>
      </c>
      <c r="S15" s="13" t="s">
        <v>21</v>
      </c>
      <c r="T15" s="10" t="s">
        <v>206</v>
      </c>
      <c r="U15" s="13"/>
      <c r="V15" s="13" t="s">
        <v>207</v>
      </c>
      <c r="W15" s="13" t="s">
        <v>22</v>
      </c>
      <c r="X15" s="13"/>
      <c r="Y15" s="13"/>
      <c r="Z15" s="13"/>
      <c r="AA15" s="10"/>
      <c r="AB15" s="13"/>
      <c r="AC15" s="10"/>
      <c r="AD15" s="10" t="s">
        <v>206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208</v>
      </c>
      <c r="B1" s="4" t="s">
        <v>209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210</v>
      </c>
      <c r="H1" s="4" t="s">
        <v>211</v>
      </c>
      <c r="I1" s="4" t="s">
        <v>13</v>
      </c>
      <c r="J1" s="4" t="s">
        <v>17</v>
      </c>
      <c r="K1" s="4" t="s">
        <v>18</v>
      </c>
      <c r="L1" s="9" t="s">
        <v>212</v>
      </c>
      <c r="M1" s="4" t="s">
        <v>213</v>
      </c>
      <c r="N1" s="4" t="s">
        <v>214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C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216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2389</v>
      </c>
      <c r="E2" t="str">
        <f>VLOOKUP(A2,HOP!A:L,12,0)</f>
        <v>2389.00</v>
      </c>
      <c r="F2" t="str">
        <f>VLOOKUP(A2,HOP!A:C,3,0)</f>
        <v>2299159</v>
      </c>
      <c r="G2">
        <f>D2-E2</f>
        <v>0</v>
      </c>
      <c r="H2" t="str">
        <f>$H$1&amp;F2</f>
        <v>，2299159</v>
      </c>
      <c r="I2" t="str">
        <f>VLOOKUP(A2,HOP!A:T,20,0)</f>
        <v>直采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4" si="0">D3-E3</f>
        <v>#N/A</v>
      </c>
      <c r="H3" t="e">
        <f t="shared" ref="H3:H14" si="1">$H$1&amp;F3</f>
        <v>#N/A</v>
      </c>
      <c r="I3" t="e">
        <f>VLOOKUP(A3,HOP!A:T,20,0)</f>
        <v>#N/A</v>
      </c>
    </row>
    <row r="4" ht="14.25" customHeight="1" spans="1:9">
      <c r="A4" s="6" t="s">
        <v>98</v>
      </c>
      <c r="B4" s="7" t="s">
        <v>104</v>
      </c>
      <c r="C4" s="7" t="s">
        <v>81</v>
      </c>
      <c r="D4" s="3">
        <v>2032</v>
      </c>
      <c r="E4" t="str">
        <f>VLOOKUP(A4,HOP!A:L,12,0)</f>
        <v>2032.00</v>
      </c>
      <c r="F4" t="str">
        <f>VLOOKUP(A4,HOP!A:C,3,0)</f>
        <v>2287194</v>
      </c>
      <c r="G4">
        <f t="shared" si="0"/>
        <v>0</v>
      </c>
      <c r="H4" t="str">
        <f t="shared" si="1"/>
        <v>，2287194</v>
      </c>
      <c r="I4" t="str">
        <f>VLOOKUP(A4,HOP!A:T,20,0)</f>
        <v>直连</v>
      </c>
    </row>
    <row r="5" ht="14.25" hidden="1" customHeight="1" spans="1:9">
      <c r="A5" s="6" t="s">
        <v>109</v>
      </c>
      <c r="B5" s="7" t="s">
        <v>115</v>
      </c>
      <c r="C5" s="7" t="s">
        <v>116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120</v>
      </c>
      <c r="B6" s="7" t="s">
        <v>114</v>
      </c>
      <c r="C6" s="7" t="s">
        <v>125</v>
      </c>
      <c r="D6" s="3">
        <v>238</v>
      </c>
      <c r="E6" t="str">
        <f>VLOOKUP(A6,HOP!A:L,12,0)</f>
        <v>238.00</v>
      </c>
      <c r="F6" t="str">
        <f>VLOOKUP(A6,HOP!A:C,3,0)</f>
        <v>2310796</v>
      </c>
      <c r="G6">
        <f t="shared" si="0"/>
        <v>0</v>
      </c>
      <c r="H6" t="str">
        <f t="shared" si="1"/>
        <v>，2310796</v>
      </c>
      <c r="I6" t="str">
        <f>VLOOKUP(A6,HOP!A:T,20,0)</f>
        <v>直连</v>
      </c>
    </row>
    <row r="7" ht="14.25" hidden="1" customHeight="1" spans="1:9">
      <c r="A7" s="6" t="s">
        <v>130</v>
      </c>
      <c r="B7" s="7" t="s">
        <v>135</v>
      </c>
      <c r="C7" s="7" t="s">
        <v>136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139</v>
      </c>
      <c r="B8" s="7" t="s">
        <v>114</v>
      </c>
      <c r="C8" s="7" t="s">
        <v>135</v>
      </c>
      <c r="D8" s="3">
        <v>700</v>
      </c>
      <c r="E8" t="str">
        <f>VLOOKUP(A8,HOP!A:L,12,0)</f>
        <v>700.00</v>
      </c>
      <c r="F8" t="str">
        <f>VLOOKUP(A8,HOP!A:C,3,0)</f>
        <v>2311070</v>
      </c>
      <c r="G8">
        <f t="shared" si="0"/>
        <v>0</v>
      </c>
      <c r="H8" t="str">
        <f t="shared" si="1"/>
        <v>，2311070</v>
      </c>
      <c r="I8" t="str">
        <f>VLOOKUP(A8,HOP!A:T,20,0)</f>
        <v>直连</v>
      </c>
    </row>
    <row r="9" ht="14.25" customHeight="1" spans="1:9">
      <c r="A9" s="6" t="s">
        <v>148</v>
      </c>
      <c r="B9" s="7" t="s">
        <v>125</v>
      </c>
      <c r="C9" s="7" t="s">
        <v>135</v>
      </c>
      <c r="D9" s="3">
        <v>234</v>
      </c>
      <c r="E9" t="str">
        <f>VLOOKUP(A9,HOP!A:L,12,0)</f>
        <v>234.00</v>
      </c>
      <c r="F9" t="str">
        <f>VLOOKUP(A9,HOP!A:C,3,0)</f>
        <v>2312317</v>
      </c>
      <c r="G9">
        <f t="shared" si="0"/>
        <v>0</v>
      </c>
      <c r="H9" t="str">
        <f t="shared" si="1"/>
        <v>，2312317</v>
      </c>
      <c r="I9" t="str">
        <f>VLOOKUP(A9,HOP!A:T,20,0)</f>
        <v>直连</v>
      </c>
    </row>
    <row r="10" ht="14.25" hidden="1" customHeight="1" spans="1:9">
      <c r="A10" s="6" t="s">
        <v>156</v>
      </c>
      <c r="B10" s="7" t="s">
        <v>161</v>
      </c>
      <c r="C10" s="7" t="s">
        <v>162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166</v>
      </c>
      <c r="B11" s="7" t="s">
        <v>171</v>
      </c>
      <c r="C11" s="7" t="s">
        <v>135</v>
      </c>
      <c r="D11" s="3">
        <v>2193</v>
      </c>
      <c r="E11" t="str">
        <f>VLOOKUP(A11,HOP!A:L,12,0)</f>
        <v>2193.00</v>
      </c>
      <c r="F11" t="str">
        <f>VLOOKUP(A11,HOP!A:C,3,0)</f>
        <v>2268346</v>
      </c>
      <c r="G11">
        <f t="shared" si="0"/>
        <v>0</v>
      </c>
      <c r="H11" t="str">
        <f t="shared" si="1"/>
        <v>，2268346</v>
      </c>
      <c r="I11" t="str">
        <f>VLOOKUP(A11,HOP!A:T,20,0)</f>
        <v>直连</v>
      </c>
    </row>
    <row r="12" ht="14.25" customHeight="1" spans="1:9">
      <c r="A12" s="6" t="s">
        <v>176</v>
      </c>
      <c r="B12" s="7" t="s">
        <v>81</v>
      </c>
      <c r="C12" s="7" t="s">
        <v>135</v>
      </c>
      <c r="D12" s="3">
        <v>4052</v>
      </c>
      <c r="E12" t="str">
        <f>VLOOKUP(A12,HOP!A:L,12,0)</f>
        <v>4052.00</v>
      </c>
      <c r="F12" t="str">
        <f>VLOOKUP(A12,HOP!A:C,3,0)</f>
        <v>2293732</v>
      </c>
      <c r="G12">
        <f t="shared" si="0"/>
        <v>0</v>
      </c>
      <c r="H12" t="str">
        <f t="shared" si="1"/>
        <v>，2293732</v>
      </c>
      <c r="I12" t="str">
        <f>VLOOKUP(A12,HOP!A:T,20,0)</f>
        <v>直连</v>
      </c>
    </row>
    <row r="13" ht="14.25" customHeight="1" spans="1:9">
      <c r="A13" s="6" t="s">
        <v>186</v>
      </c>
      <c r="B13" s="7" t="s">
        <v>125</v>
      </c>
      <c r="C13" s="7" t="s">
        <v>189</v>
      </c>
      <c r="D13" s="3">
        <v>4134</v>
      </c>
      <c r="E13" t="str">
        <f>VLOOKUP(A13,HOP!A:L,12,0)</f>
        <v>4134.00</v>
      </c>
      <c r="F13" t="str">
        <f>VLOOKUP(A13,HOP!A:C,3,0)</f>
        <v>2309199</v>
      </c>
      <c r="G13">
        <f t="shared" si="0"/>
        <v>0</v>
      </c>
      <c r="H13" t="str">
        <f t="shared" si="1"/>
        <v>，2309199</v>
      </c>
      <c r="I13" t="str">
        <f>VLOOKUP(A13,HOP!A:T,20,0)</f>
        <v>直采</v>
      </c>
    </row>
    <row r="14" ht="14.25" customHeight="1" spans="1:9">
      <c r="A14" s="6" t="s">
        <v>194</v>
      </c>
      <c r="B14" s="7" t="s">
        <v>200</v>
      </c>
      <c r="C14" s="7" t="s">
        <v>189</v>
      </c>
      <c r="D14" s="3">
        <v>5515</v>
      </c>
      <c r="E14" t="str">
        <f>VLOOKUP(A14,HOP!A:L,12,0)</f>
        <v>5515.04</v>
      </c>
      <c r="F14" t="str">
        <f>VLOOKUP(A14,HOP!A:C,3,0)</f>
        <v>2288462</v>
      </c>
      <c r="G14">
        <f t="shared" si="0"/>
        <v>-0.0399999999999636</v>
      </c>
      <c r="H14" t="str">
        <f t="shared" si="1"/>
        <v>，2288462</v>
      </c>
      <c r="I14" t="str">
        <f>VLOOKUP(A14,HOP!A:T,20,0)</f>
        <v>直连</v>
      </c>
    </row>
    <row r="16" spans="4:4">
      <c r="D16" s="3">
        <f>SUM(D2:D15)</f>
        <v>21487</v>
      </c>
    </row>
    <row r="17" ht="14.25" spans="4:4">
      <c r="D17" s="8" t="s">
        <v>23</v>
      </c>
    </row>
    <row r="21" spans="1:3">
      <c r="A21" t="s">
        <v>217</v>
      </c>
      <c r="C21">
        <v>6523</v>
      </c>
    </row>
    <row r="22" spans="1:3">
      <c r="A22" t="s">
        <v>218</v>
      </c>
      <c r="C22">
        <v>14964</v>
      </c>
    </row>
    <row r="23" spans="1:3">
      <c r="A23" s="5" t="s">
        <v>219</v>
      </c>
      <c r="C23">
        <f>SUBTOTAL(9,C21:C22)</f>
        <v>21487</v>
      </c>
    </row>
  </sheetData>
  <autoFilter ref="A1:I14">
    <filterColumn colId="3">
      <filters>
        <filter val="234.00"/>
        <filter val="238.00"/>
        <filter val="700.00"/>
        <filter val="2,032.00"/>
        <filter val="4,052.00"/>
        <filter val="4,134.00"/>
        <filter val="2,193.00"/>
        <filter val="2,389.00"/>
        <filter val="5,51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220</v>
      </c>
      <c r="B1" s="2" t="s">
        <v>221</v>
      </c>
      <c r="C1" s="2" t="s">
        <v>222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  <c r="O1" s="2" t="s">
        <v>230</v>
      </c>
      <c r="P1" s="2" t="s">
        <v>231</v>
      </c>
      <c r="Q1" s="2" t="s">
        <v>232</v>
      </c>
      <c r="R1" s="2" t="s">
        <v>233</v>
      </c>
      <c r="S1" s="2" t="s">
        <v>234</v>
      </c>
      <c r="T1" s="2" t="s">
        <v>235</v>
      </c>
    </row>
    <row r="2" s="1" customFormat="1" spans="1:20">
      <c r="A2" s="1" t="s">
        <v>148</v>
      </c>
      <c r="B2" s="1" t="s">
        <v>125</v>
      </c>
      <c r="C2" s="1" t="s">
        <v>149</v>
      </c>
      <c r="D2" s="1" t="s">
        <v>236</v>
      </c>
      <c r="E2" s="1" t="s">
        <v>237</v>
      </c>
      <c r="F2" s="1" t="s">
        <v>125</v>
      </c>
      <c r="G2" s="1" t="s">
        <v>135</v>
      </c>
      <c r="H2" s="1" t="s">
        <v>238</v>
      </c>
      <c r="I2" s="1" t="s">
        <v>239</v>
      </c>
      <c r="J2" s="1" t="s">
        <v>240</v>
      </c>
      <c r="K2" s="1" t="s">
        <v>239</v>
      </c>
      <c r="L2" s="1" t="s">
        <v>239</v>
      </c>
      <c r="M2" s="1" t="s">
        <v>241</v>
      </c>
      <c r="N2" s="1" t="s">
        <v>241</v>
      </c>
      <c r="O2" s="1" t="s">
        <v>242</v>
      </c>
      <c r="P2" s="1" t="s">
        <v>243</v>
      </c>
      <c r="Q2" s="1" t="s">
        <v>244</v>
      </c>
      <c r="R2" s="1" t="s">
        <v>73</v>
      </c>
      <c r="S2" s="1" t="s">
        <v>245</v>
      </c>
      <c r="T2" s="1" t="s">
        <v>246</v>
      </c>
    </row>
    <row r="3" s="1" customFormat="1" spans="1:20">
      <c r="A3" s="1" t="s">
        <v>139</v>
      </c>
      <c r="B3" s="1" t="s">
        <v>114</v>
      </c>
      <c r="C3" s="1" t="s">
        <v>140</v>
      </c>
      <c r="D3" s="1" t="s">
        <v>142</v>
      </c>
      <c r="E3" s="1" t="s">
        <v>247</v>
      </c>
      <c r="F3" s="1" t="s">
        <v>114</v>
      </c>
      <c r="G3" s="1" t="s">
        <v>135</v>
      </c>
      <c r="H3" s="1" t="s">
        <v>238</v>
      </c>
      <c r="I3" s="1" t="s">
        <v>248</v>
      </c>
      <c r="J3" s="1" t="s">
        <v>240</v>
      </c>
      <c r="K3" s="1" t="s">
        <v>248</v>
      </c>
      <c r="L3" s="1" t="s">
        <v>248</v>
      </c>
      <c r="M3" s="1" t="s">
        <v>241</v>
      </c>
      <c r="N3" s="1" t="s">
        <v>241</v>
      </c>
      <c r="O3" s="1" t="s">
        <v>242</v>
      </c>
      <c r="P3" s="1" t="s">
        <v>243</v>
      </c>
      <c r="Q3" s="1" t="s">
        <v>249</v>
      </c>
      <c r="R3" s="1" t="s">
        <v>73</v>
      </c>
      <c r="S3" s="1" t="s">
        <v>245</v>
      </c>
      <c r="T3" s="1" t="s">
        <v>246</v>
      </c>
    </row>
    <row r="4" s="1" customFormat="1" spans="1:20">
      <c r="A4" s="1" t="s">
        <v>120</v>
      </c>
      <c r="B4" s="1" t="s">
        <v>114</v>
      </c>
      <c r="C4" s="1" t="s">
        <v>121</v>
      </c>
      <c r="D4" s="1" t="s">
        <v>123</v>
      </c>
      <c r="E4" s="1" t="s">
        <v>250</v>
      </c>
      <c r="F4" s="1" t="s">
        <v>114</v>
      </c>
      <c r="G4" s="1" t="s">
        <v>125</v>
      </c>
      <c r="H4" s="1" t="s">
        <v>238</v>
      </c>
      <c r="I4" s="1" t="s">
        <v>251</v>
      </c>
      <c r="J4" s="1" t="s">
        <v>240</v>
      </c>
      <c r="K4" s="1" t="s">
        <v>251</v>
      </c>
      <c r="L4" s="1" t="s">
        <v>251</v>
      </c>
      <c r="M4" s="1" t="s">
        <v>241</v>
      </c>
      <c r="N4" s="1" t="s">
        <v>241</v>
      </c>
      <c r="O4" s="1" t="s">
        <v>242</v>
      </c>
      <c r="P4" s="1" t="s">
        <v>243</v>
      </c>
      <c r="Q4" s="1" t="s">
        <v>252</v>
      </c>
      <c r="R4" s="1" t="s">
        <v>73</v>
      </c>
      <c r="S4" s="1" t="s">
        <v>245</v>
      </c>
      <c r="T4" s="1" t="s">
        <v>246</v>
      </c>
    </row>
    <row r="5" s="1" customFormat="1" spans="1:20">
      <c r="A5" s="1" t="s">
        <v>186</v>
      </c>
      <c r="B5" s="1" t="s">
        <v>171</v>
      </c>
      <c r="C5" s="1" t="s">
        <v>187</v>
      </c>
      <c r="D5" s="1" t="s">
        <v>133</v>
      </c>
      <c r="E5" s="1" t="s">
        <v>253</v>
      </c>
      <c r="F5" s="1" t="s">
        <v>125</v>
      </c>
      <c r="G5" s="1" t="s">
        <v>189</v>
      </c>
      <c r="H5" s="1" t="s">
        <v>238</v>
      </c>
      <c r="I5" s="1" t="s">
        <v>254</v>
      </c>
      <c r="J5" s="1" t="s">
        <v>240</v>
      </c>
      <c r="K5" s="1" t="s">
        <v>254</v>
      </c>
      <c r="L5" s="1" t="s">
        <v>254</v>
      </c>
      <c r="M5" s="1" t="s">
        <v>241</v>
      </c>
      <c r="N5" s="1" t="s">
        <v>241</v>
      </c>
      <c r="O5" s="1" t="s">
        <v>242</v>
      </c>
      <c r="P5" s="1" t="s">
        <v>243</v>
      </c>
      <c r="Q5" s="1" t="s">
        <v>255</v>
      </c>
      <c r="R5" s="1" t="s">
        <v>73</v>
      </c>
      <c r="S5" s="1" t="s">
        <v>245</v>
      </c>
      <c r="T5" s="1" t="s">
        <v>256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257</v>
      </c>
      <c r="F6" s="1" t="s">
        <v>80</v>
      </c>
      <c r="G6" s="1" t="s">
        <v>81</v>
      </c>
      <c r="H6" s="1" t="s">
        <v>238</v>
      </c>
      <c r="I6" s="1" t="s">
        <v>258</v>
      </c>
      <c r="J6" s="1" t="s">
        <v>240</v>
      </c>
      <c r="K6" s="1" t="s">
        <v>258</v>
      </c>
      <c r="L6" s="1" t="s">
        <v>258</v>
      </c>
      <c r="M6" s="1" t="s">
        <v>241</v>
      </c>
      <c r="N6" s="1" t="s">
        <v>241</v>
      </c>
      <c r="O6" s="1" t="s">
        <v>242</v>
      </c>
      <c r="P6" s="1" t="s">
        <v>243</v>
      </c>
      <c r="Q6" s="1" t="s">
        <v>259</v>
      </c>
      <c r="R6" s="1" t="s">
        <v>73</v>
      </c>
      <c r="S6" s="1" t="s">
        <v>245</v>
      </c>
      <c r="T6" s="1" t="s">
        <v>256</v>
      </c>
    </row>
    <row r="7" s="1" customFormat="1" spans="1:20">
      <c r="A7" s="1" t="s">
        <v>176</v>
      </c>
      <c r="B7" s="1" t="s">
        <v>181</v>
      </c>
      <c r="C7" s="1" t="s">
        <v>177</v>
      </c>
      <c r="D7" s="1" t="s">
        <v>179</v>
      </c>
      <c r="E7" s="1" t="s">
        <v>260</v>
      </c>
      <c r="F7" s="1" t="s">
        <v>81</v>
      </c>
      <c r="G7" s="1" t="s">
        <v>135</v>
      </c>
      <c r="H7" s="1" t="s">
        <v>238</v>
      </c>
      <c r="I7" s="1" t="s">
        <v>261</v>
      </c>
      <c r="J7" s="1" t="s">
        <v>240</v>
      </c>
      <c r="K7" s="1" t="s">
        <v>261</v>
      </c>
      <c r="L7" s="1" t="s">
        <v>261</v>
      </c>
      <c r="M7" s="1" t="s">
        <v>241</v>
      </c>
      <c r="N7" s="1" t="s">
        <v>241</v>
      </c>
      <c r="O7" s="1" t="s">
        <v>242</v>
      </c>
      <c r="P7" s="1" t="s">
        <v>243</v>
      </c>
      <c r="Q7" s="1" t="s">
        <v>262</v>
      </c>
      <c r="R7" s="1" t="s">
        <v>73</v>
      </c>
      <c r="S7" s="1" t="s">
        <v>245</v>
      </c>
      <c r="T7" s="1" t="s">
        <v>246</v>
      </c>
    </row>
    <row r="8" s="1" customFormat="1" spans="1:20">
      <c r="A8" s="1" t="s">
        <v>194</v>
      </c>
      <c r="B8" s="1" t="s">
        <v>199</v>
      </c>
      <c r="C8" s="1" t="s">
        <v>195</v>
      </c>
      <c r="D8" s="1" t="s">
        <v>197</v>
      </c>
      <c r="E8" s="1" t="s">
        <v>263</v>
      </c>
      <c r="F8" s="1" t="s">
        <v>200</v>
      </c>
      <c r="G8" s="1" t="s">
        <v>189</v>
      </c>
      <c r="H8" s="1" t="s">
        <v>238</v>
      </c>
      <c r="I8" s="1" t="s">
        <v>264</v>
      </c>
      <c r="J8" s="1" t="s">
        <v>240</v>
      </c>
      <c r="K8" s="1" t="s">
        <v>264</v>
      </c>
      <c r="L8" s="1" t="s">
        <v>264</v>
      </c>
      <c r="M8" s="1" t="s">
        <v>241</v>
      </c>
      <c r="N8" s="1" t="s">
        <v>241</v>
      </c>
      <c r="O8" s="1" t="s">
        <v>242</v>
      </c>
      <c r="P8" s="1" t="s">
        <v>243</v>
      </c>
      <c r="Q8" s="1" t="s">
        <v>265</v>
      </c>
      <c r="R8" s="1" t="s">
        <v>73</v>
      </c>
      <c r="S8" s="1" t="s">
        <v>245</v>
      </c>
      <c r="T8" s="1" t="s">
        <v>246</v>
      </c>
    </row>
    <row r="9" s="1" customFormat="1" spans="1:20">
      <c r="A9" s="1" t="s">
        <v>98</v>
      </c>
      <c r="B9" s="1" t="s">
        <v>103</v>
      </c>
      <c r="C9" s="1" t="s">
        <v>99</v>
      </c>
      <c r="D9" s="1" t="s">
        <v>101</v>
      </c>
      <c r="E9" s="1" t="s">
        <v>266</v>
      </c>
      <c r="F9" s="1" t="s">
        <v>104</v>
      </c>
      <c r="G9" s="1" t="s">
        <v>81</v>
      </c>
      <c r="H9" s="1" t="s">
        <v>238</v>
      </c>
      <c r="I9" s="1" t="s">
        <v>267</v>
      </c>
      <c r="J9" s="1" t="s">
        <v>240</v>
      </c>
      <c r="K9" s="1" t="s">
        <v>267</v>
      </c>
      <c r="L9" s="1" t="s">
        <v>267</v>
      </c>
      <c r="M9" s="1" t="s">
        <v>241</v>
      </c>
      <c r="N9" s="1" t="s">
        <v>241</v>
      </c>
      <c r="O9" s="1" t="s">
        <v>242</v>
      </c>
      <c r="P9" s="1" t="s">
        <v>243</v>
      </c>
      <c r="Q9" s="1" t="s">
        <v>268</v>
      </c>
      <c r="R9" s="1" t="s">
        <v>73</v>
      </c>
      <c r="S9" s="1" t="s">
        <v>245</v>
      </c>
      <c r="T9" s="1" t="s">
        <v>246</v>
      </c>
    </row>
    <row r="10" s="1" customFormat="1" spans="1:20">
      <c r="A10" s="1" t="s">
        <v>166</v>
      </c>
      <c r="B10" s="1" t="s">
        <v>170</v>
      </c>
      <c r="C10" s="1" t="s">
        <v>269</v>
      </c>
      <c r="D10" s="1" t="s">
        <v>168</v>
      </c>
      <c r="E10" s="1" t="s">
        <v>270</v>
      </c>
      <c r="F10" s="1" t="s">
        <v>171</v>
      </c>
      <c r="G10" s="1" t="s">
        <v>135</v>
      </c>
      <c r="H10" s="1" t="s">
        <v>238</v>
      </c>
      <c r="I10" s="1" t="s">
        <v>271</v>
      </c>
      <c r="J10" s="1" t="s">
        <v>240</v>
      </c>
      <c r="K10" s="1" t="s">
        <v>271</v>
      </c>
      <c r="L10" s="1" t="s">
        <v>271</v>
      </c>
      <c r="M10" s="1" t="s">
        <v>241</v>
      </c>
      <c r="N10" s="1" t="s">
        <v>241</v>
      </c>
      <c r="O10" s="1" t="s">
        <v>242</v>
      </c>
      <c r="P10" s="1" t="s">
        <v>243</v>
      </c>
      <c r="Q10" s="1" t="s">
        <v>272</v>
      </c>
      <c r="R10" s="1" t="s">
        <v>73</v>
      </c>
      <c r="S10" s="1" t="s">
        <v>245</v>
      </c>
      <c r="T10" s="1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2021-11-30T02:51:42Z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03571615E2B740EEBE4340B96F142D89</vt:lpwstr>
  </property>
</Properties>
</file>