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<sst xmlns="http://schemas.openxmlformats.org/spreadsheetml/2006/main" count="571" uniqueCount="214">
  <si>
    <t>去哪儿网酒店预付对账单</t>
  </si>
  <si>
    <t>供应商名称：</t>
  </si>
  <si>
    <t>遇见时光</t>
  </si>
  <si>
    <t>结算周期：</t>
  </si>
  <si>
    <t>2021-11-30至2021-12-01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</si>
  <si>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</si>
  <si>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</si>
  <si>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</si>
  <si>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</si>
  <si>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</si>
  <si>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</si>
  <si>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</si>
  <si>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</si>
  <si>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</si>
  <si>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</si>
  <si>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</si>
  <si>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</si>
  <si>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</si>
  <si>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</si>
  <si>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</si>
  <si>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¥3,321.00</t>
  </si>
  <si>
    <t>¥435.00</t>
  </si>
  <si>
    <t>¥5,439.00</t>
  </si>
  <si>
    <t>¥8,325.00</t>
  </si>
  <si>
    <t>分类信息</t>
  </si>
  <si>
    <t>业务类型</t>
  </si>
  <si>
    <t>酒店预付（点击查看明细）</t>
  </si>
  <si>
    <t>¥2,886.00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</si>
  <si>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</si>
  <si>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</si>
  <si>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</si>
  <si>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</si>
  <si>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</si>
  <si>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</si>
  <si>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</si>
  <si>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</si>
  <si>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</si>
  <si>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</si>
  <si>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</si>
  <si>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</si>
  <si>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</si>
  <si>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</si>
  <si>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</si>
  <si>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</si>
  <si>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</si>
  <si>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</si>
  <si>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</si>
  <si>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</si>
  <si>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</si>
  <si>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</si>
  <si>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</si>
  <si>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</si>
  <si>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</si>
  <si>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</si>
  <si>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</si>
  <si>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</si>
  <si>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</si>
  <si>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</si>
  <si>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</si>
  <si>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</si>
  <si>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</si>
  <si>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</si>
  <si>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</si>
  <si>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</si>
  <si>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</si>
  <si>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</si>
  <si>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</si>
  <si>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</si>
  <si>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</si>
  <si>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</si>
  <si>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</si>
  <si>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102831799588</t>
  </si>
  <si>
    <t>酒店预付</t>
  </si>
  <si>
    <t>否</t>
  </si>
  <si>
    <t>普通</t>
  </si>
  <si>
    <t>266556494</t>
  </si>
  <si>
    <t>广州白云宾馆</t>
  </si>
  <si>
    <t>1616855</t>
  </si>
  <si>
    <t>李泓霖</t>
  </si>
  <si>
    <t>2021-11-29</t>
  </si>
  <si>
    <t>2021-12-01</t>
  </si>
  <si>
    <t>¥1,286.00</t>
  </si>
  <si>
    <t>¥168.00</t>
  </si>
  <si>
    <t>¥1,118.00</t>
  </si>
  <si>
    <t>豪华大床房</t>
  </si>
  <si>
    <t>WEBSITE</t>
  </si>
  <si>
    <t>102832294813</t>
  </si>
  <si>
    <t>301611769</t>
  </si>
  <si>
    <t>7天优品酒店(石嘴山大武口店)</t>
  </si>
  <si>
    <t>吕挥春</t>
  </si>
  <si>
    <t>2021-11-30</t>
  </si>
  <si>
    <t>¥153.00</t>
  </si>
  <si>
    <t>¥20.00</t>
  </si>
  <si>
    <t>¥133.00</t>
  </si>
  <si>
    <t>优品双床房</t>
  </si>
  <si>
    <t>102824517265</t>
  </si>
  <si>
    <t>275070183</t>
  </si>
  <si>
    <t>福州闽江世纪金源会展中心大饭店</t>
  </si>
  <si>
    <t>肖石子</t>
  </si>
  <si>
    <t>2021-11-22</t>
  </si>
  <si>
    <t>¥483.00</t>
  </si>
  <si>
    <t>¥63.00</t>
  </si>
  <si>
    <t>¥420.00</t>
  </si>
  <si>
    <t>高级大床房</t>
  </si>
  <si>
    <t>102830312131</t>
  </si>
  <si>
    <t>266547494</t>
  </si>
  <si>
    <t>三亚亚龙湾万豪度假酒店</t>
  </si>
  <si>
    <t>孙保英</t>
  </si>
  <si>
    <t>2021-11-28</t>
  </si>
  <si>
    <t>¥914.00</t>
  </si>
  <si>
    <t>¥120.00</t>
  </si>
  <si>
    <t>¥794.00</t>
  </si>
  <si>
    <t>豪华双床房</t>
  </si>
  <si>
    <t>102832049225</t>
  </si>
  <si>
    <t>268959788</t>
  </si>
  <si>
    <t>杭州宝盛水博园大酒店</t>
  </si>
  <si>
    <t>桑燕</t>
  </si>
  <si>
    <t>¥485.00</t>
  </si>
  <si>
    <t>¥64.00</t>
  </si>
  <si>
    <t>¥421.00</t>
  </si>
  <si>
    <t>高级园景双床房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</si>
  <si>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</si>
  <si>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</si>
  <si>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</si>
  <si>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</si>
  <si>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</si>
  <si>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</si>
  <si>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</si>
  <si>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</si>
  <si>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</si>
  <si>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csg_manual_202111231031347553966</t>
  </si>
  <si>
    <t>102705425594</t>
  </si>
  <si>
    <t>2021-11-23</t>
  </si>
  <si>
    <t>赔付-房费追回</t>
  </si>
  <si>
    <t>¥250.00</t>
  </si>
  <si>
    <t>--</t>
  </si>
  <si>
    <t>此单属规则外取消，查看代理提供凭证核实酒店不同意取消，故需结算代理250</t>
  </si>
  <si>
    <t>csg_manual_202111221055212226566</t>
  </si>
  <si>
    <t>102698913478</t>
  </si>
  <si>
    <t>¥258.00</t>
  </si>
  <si>
    <t>此单用户申请取消，查看代理上传不可取消凭证，故结算代理 258</t>
  </si>
  <si>
    <t>csg_manual_202111151100009519718</t>
  </si>
  <si>
    <t>102708618486</t>
  </si>
  <si>
    <t>2021-11-15</t>
  </si>
  <si>
    <t>¥246.00</t>
  </si>
  <si>
    <t>此单Q聚合有误，代理数据未拆分，故各半责，即代理应赔付194，查看追赔显示扣款634，11/2申诉已回款194，故需退还代理246</t>
  </si>
  <si>
    <t>csg_manual_202111121034176541573</t>
  </si>
  <si>
    <t>102697727951</t>
  </si>
  <si>
    <t>2021-11-12</t>
  </si>
  <si>
    <t>¥411.00</t>
  </si>
  <si>
    <t>此单属规则外取消，查看代理提供凭证核实酒店不同意取消，故需结算代理411</t>
  </si>
  <si>
    <t>csg_manual_202111121034058348129</t>
  </si>
  <si>
    <t>102656550534</t>
  </si>
  <si>
    <t>¥3,072.00</t>
  </si>
  <si>
    <t>此单规则外取消，查看代理商已提供凭证核实酒店不同意取消，故需退还代理3072</t>
  </si>
  <si>
    <t>csg_manual_202111121034043611483</t>
  </si>
  <si>
    <t>102593532274</t>
  </si>
  <si>
    <t>¥798.00</t>
  </si>
  <si>
    <t>此单规则外取消，查看代理商已提供凭证核实酒店不同意取消，故需退还代理798</t>
  </si>
  <si>
    <t>csg_manual_202111081042531887719</t>
  </si>
  <si>
    <t>102700225038</t>
  </si>
  <si>
    <t>2021-11-08</t>
  </si>
  <si>
    <t>¥404.00</t>
  </si>
  <si>
    <t>此单属规则外取消，查看代理提供 凭证核实酒店不同意取消，故需结算代理404</t>
  </si>
  <si>
    <t>返现日期</t>
  </si>
  <si>
    <t>，</t>
  </si>
  <si>
    <r>
      <t>本期收回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</si>
  <si>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798</t>
    </r>
    <r>
      <rPr>
        <sz val="10"/>
        <rFont val="宋体"/>
        <charset val="134"/>
      </rPr>
      <t>元</t>
    </r>
  </si>
  <si>
    <t>A211202150232481</t>
  </si>
  <si>
    <t>A211202150251481</t>
  </si>
  <si>
    <r>
      <t>总计：</t>
    </r>
    <r>
      <rPr>
        <sz val="10"/>
        <rFont val="Arial"/>
        <charset val="134"/>
      </rPr>
      <t>8325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</si>
  <si>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</si>
  <si>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</si>
  <si>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</si>
  <si>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</si>
  <si>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</si>
  <si>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</si>
  <si>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</si>
  <si>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</si>
  <si>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</si>
  <si>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</si>
  <si>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</si>
  <si>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</si>
  <si>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</si>
  <si>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</si>
  <si>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</si>
  <si>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</si>
  <si>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2317652</t>
  </si>
  <si>
    <t>794.00</t>
  </si>
  <si>
    <t>RMB</t>
  </si>
  <si>
    <t>0</t>
  </si>
  <si>
    <t>0.00</t>
  </si>
  <si>
    <t>龙卷风国内直连</t>
  </si>
  <si>
    <t>2021-11-28 21:38:32</t>
  </si>
  <si>
    <t>汇智国际旅游发展有限公司</t>
  </si>
  <si>
    <t>直连</t>
  </si>
  <si>
    <t>2307873</t>
  </si>
  <si>
    <t>420.00</t>
  </si>
  <si>
    <t>2021-11-22 18:45:48</t>
  </si>
  <si>
    <t>2318260</t>
  </si>
  <si>
    <t>1118.00</t>
  </si>
  <si>
    <t>2021-11-29 14:31:03</t>
  </si>
  <si>
    <t>直采</t>
  </si>
  <si>
    <t>2319535</t>
  </si>
  <si>
    <t>421.00</t>
  </si>
  <si>
    <t>2021-11-30 13:31:51</t>
  </si>
  <si>
    <t>2319713</t>
  </si>
  <si>
    <t>133.00</t>
  </si>
  <si>
    <t>2021-11-30 15:49:39</t>
  </si>
  <si>
    <t>102831788332</t>
  </si>
  <si>
    <t>2318569</t>
  </si>
  <si>
    <t>襄阳深港湾酒店</t>
  </si>
  <si>
    <t>欧阳瑶雪</t>
  </si>
  <si>
    <t>2021-11-29 17:40:29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</si>
</sst>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1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5</v>
      </c>
      <c r="B5" s="30" t="s">
        <v>19</v>
      </c>
      <c r="C5" s="12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2" t="s">
        <v>19</v>
      </c>
      <c r="K5" s="12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5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2" t="s">
        <v>19</v>
      </c>
      <c r="K8" s="12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5" t="s">
        <v>62</v>
      </c>
      <c r="Y1" s="15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79</v>
      </c>
      <c r="P2" s="8" t="s">
        <v>80</v>
      </c>
      <c r="Q2" s="8"/>
      <c r="R2" s="16" t="s">
        <v>81</v>
      </c>
      <c r="S2" s="18" t="s">
        <v>19</v>
      </c>
      <c r="T2" s="8"/>
      <c r="U2" s="16" t="s">
        <v>19</v>
      </c>
      <c r="V2" s="16" t="s">
        <v>81</v>
      </c>
      <c r="W2" s="18" t="s">
        <v>82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90</v>
      </c>
      <c r="P3" s="8" t="s">
        <v>80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95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96</v>
      </c>
      <c r="H4" s="8" t="s">
        <v>97</v>
      </c>
      <c r="I4" s="8" t="s">
        <v>77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90</v>
      </c>
      <c r="P4" s="8" t="s">
        <v>80</v>
      </c>
      <c r="Q4" s="8"/>
      <c r="R4" s="16" t="s">
        <v>100</v>
      </c>
      <c r="S4" s="18" t="s">
        <v>19</v>
      </c>
      <c r="T4" s="8"/>
      <c r="U4" s="16" t="s">
        <v>19</v>
      </c>
      <c r="V4" s="16" t="s">
        <v>100</v>
      </c>
      <c r="W4" s="18" t="s">
        <v>101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104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108</v>
      </c>
      <c r="O5" s="8" t="s">
        <v>90</v>
      </c>
      <c r="P5" s="8" t="s">
        <v>80</v>
      </c>
      <c r="Q5" s="8"/>
      <c r="R5" s="16" t="s">
        <v>109</v>
      </c>
      <c r="S5" s="18" t="s">
        <v>19</v>
      </c>
      <c r="T5" s="8"/>
      <c r="U5" s="16" t="s">
        <v>19</v>
      </c>
      <c r="V5" s="16" t="s">
        <v>109</v>
      </c>
      <c r="W5" s="18" t="s">
        <v>110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113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114</v>
      </c>
      <c r="H6" s="8" t="s">
        <v>115</v>
      </c>
      <c r="I6" s="8" t="s">
        <v>77</v>
      </c>
      <c r="J6" s="8" t="s">
        <v>2</v>
      </c>
      <c r="K6" s="8" t="s">
        <v>116</v>
      </c>
      <c r="L6" s="8">
        <v>1</v>
      </c>
      <c r="M6" s="8">
        <v>1</v>
      </c>
      <c r="N6" s="8" t="s">
        <v>90</v>
      </c>
      <c r="O6" s="8" t="s">
        <v>90</v>
      </c>
      <c r="P6" s="8" t="s">
        <v>80</v>
      </c>
      <c r="Q6" s="8"/>
      <c r="R6" s="16" t="s">
        <v>117</v>
      </c>
      <c r="S6" s="18" t="s">
        <v>19</v>
      </c>
      <c r="T6" s="8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customHeight="1" spans="1:32">
      <c r="A7" s="14" t="s">
        <v>121</v>
      </c>
      <c r="B7" s="14"/>
      <c r="C7" s="14" t="s">
        <v>122</v>
      </c>
      <c r="D7" s="14"/>
      <c r="E7" s="14"/>
      <c r="F7" s="14"/>
      <c r="G7" s="14" t="s">
        <v>122</v>
      </c>
      <c r="H7" s="14" t="s">
        <v>122</v>
      </c>
      <c r="I7" s="14" t="s">
        <v>122</v>
      </c>
      <c r="J7" s="14" t="s">
        <v>122</v>
      </c>
      <c r="K7" s="14" t="s">
        <v>122</v>
      </c>
      <c r="L7" s="14" t="s">
        <v>122</v>
      </c>
      <c r="M7" s="14" t="s">
        <v>122</v>
      </c>
      <c r="N7" s="14" t="s">
        <v>122</v>
      </c>
      <c r="O7" s="14" t="s">
        <v>122</v>
      </c>
      <c r="P7" s="14" t="s">
        <v>122</v>
      </c>
      <c r="Q7" s="14"/>
      <c r="R7" s="17" t="s">
        <v>20</v>
      </c>
      <c r="S7" s="17" t="s">
        <v>19</v>
      </c>
      <c r="T7" s="14" t="s">
        <v>122</v>
      </c>
      <c r="U7" s="17"/>
      <c r="V7" s="17" t="s">
        <v>20</v>
      </c>
      <c r="W7" s="17" t="s">
        <v>21</v>
      </c>
      <c r="X7" s="17"/>
      <c r="Y7" s="17"/>
      <c r="Z7" s="17"/>
      <c r="AA7" s="14"/>
      <c r="AB7" s="17"/>
      <c r="AC7" s="14"/>
      <c r="AD7" s="14" t="s">
        <v>122</v>
      </c>
      <c r="AE7" s="14"/>
      <c r="AF7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</v>
      </c>
      <c r="B1" s="4" t="s">
        <v>124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125</v>
      </c>
      <c r="H1" s="4" t="s">
        <v>126</v>
      </c>
      <c r="I1" s="4" t="s">
        <v>13</v>
      </c>
      <c r="J1" s="4" t="s">
        <v>17</v>
      </c>
      <c r="K1" s="4" t="s">
        <v>18</v>
      </c>
      <c r="L1" s="15" t="s">
        <v>127</v>
      </c>
      <c r="M1" s="4" t="s">
        <v>128</v>
      </c>
      <c r="N1" s="4" t="s">
        <v>129</v>
      </c>
    </row>
    <row r="2" ht="14.25" customHeight="1" spans="1:256">
      <c r="A2" s="7" t="s">
        <v>130</v>
      </c>
      <c r="B2" s="8" t="s">
        <v>131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132</v>
      </c>
      <c r="H2" s="8" t="s">
        <v>133</v>
      </c>
      <c r="I2" s="16" t="s">
        <v>134</v>
      </c>
      <c r="J2" s="16" t="s">
        <v>19</v>
      </c>
      <c r="K2" s="16" t="s">
        <v>134</v>
      </c>
      <c r="L2" s="8" t="s">
        <v>135</v>
      </c>
      <c r="M2" s="8" t="s">
        <v>136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137</v>
      </c>
      <c r="B3" s="8" t="s">
        <v>138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99</v>
      </c>
      <c r="H3" s="8" t="s">
        <v>133</v>
      </c>
      <c r="I3" s="16" t="s">
        <v>139</v>
      </c>
      <c r="J3" s="16" t="s">
        <v>19</v>
      </c>
      <c r="K3" s="16" t="s">
        <v>139</v>
      </c>
      <c r="L3" s="8" t="s">
        <v>135</v>
      </c>
      <c r="M3" s="8" t="s">
        <v>140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141</v>
      </c>
      <c r="B4" s="8" t="s">
        <v>142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143</v>
      </c>
      <c r="H4" s="8" t="s">
        <v>133</v>
      </c>
      <c r="I4" s="16" t="s">
        <v>144</v>
      </c>
      <c r="J4" s="16" t="s">
        <v>19</v>
      </c>
      <c r="K4" s="16" t="s">
        <v>144</v>
      </c>
      <c r="L4" s="8" t="s">
        <v>135</v>
      </c>
      <c r="M4" s="8" t="s">
        <v>145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146</v>
      </c>
      <c r="B5" s="8" t="s">
        <v>147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148</v>
      </c>
      <c r="H5" s="8" t="s">
        <v>133</v>
      </c>
      <c r="I5" s="16" t="s">
        <v>149</v>
      </c>
      <c r="J5" s="16" t="s">
        <v>19</v>
      </c>
      <c r="K5" s="16" t="s">
        <v>149</v>
      </c>
      <c r="L5" s="8" t="s">
        <v>135</v>
      </c>
      <c r="M5" s="8" t="s">
        <v>150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151</v>
      </c>
      <c r="B6" s="8" t="s">
        <v>152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148</v>
      </c>
      <c r="H6" s="8" t="s">
        <v>133</v>
      </c>
      <c r="I6" s="16" t="s">
        <v>153</v>
      </c>
      <c r="J6" s="16" t="s">
        <v>19</v>
      </c>
      <c r="K6" s="16" t="s">
        <v>153</v>
      </c>
      <c r="L6" s="8" t="s">
        <v>135</v>
      </c>
      <c r="M6" s="8" t="s">
        <v>154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155</v>
      </c>
      <c r="B7" s="8" t="s">
        <v>156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148</v>
      </c>
      <c r="H7" s="8" t="s">
        <v>133</v>
      </c>
      <c r="I7" s="16" t="s">
        <v>157</v>
      </c>
      <c r="J7" s="16" t="s">
        <v>19</v>
      </c>
      <c r="K7" s="16" t="s">
        <v>157</v>
      </c>
      <c r="L7" s="8" t="s">
        <v>135</v>
      </c>
      <c r="M7" s="8" t="s">
        <v>158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159</v>
      </c>
      <c r="B8" s="8" t="s">
        <v>160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161</v>
      </c>
      <c r="H8" s="8" t="s">
        <v>133</v>
      </c>
      <c r="I8" s="16" t="s">
        <v>162</v>
      </c>
      <c r="J8" s="16" t="s">
        <v>19</v>
      </c>
      <c r="K8" s="16" t="s">
        <v>162</v>
      </c>
      <c r="L8" s="8" t="s">
        <v>135</v>
      </c>
      <c r="M8" s="8" t="s">
        <v>163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4" t="s">
        <v>121</v>
      </c>
      <c r="B9" s="14" t="s">
        <v>122</v>
      </c>
      <c r="C9" s="14" t="s">
        <v>122</v>
      </c>
      <c r="D9" s="14" t="s">
        <v>122</v>
      </c>
      <c r="E9" s="14"/>
      <c r="F9" s="14"/>
      <c r="G9" s="14" t="s">
        <v>122</v>
      </c>
      <c r="H9" s="14" t="s">
        <v>122</v>
      </c>
      <c r="I9" s="17" t="s">
        <v>22</v>
      </c>
      <c r="J9" s="17"/>
      <c r="K9" s="17"/>
      <c r="L9" s="14"/>
      <c r="M9" s="14" t="s">
        <v>122</v>
      </c>
      <c r="N9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20" sqref="A20:C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165</v>
      </c>
    </row>
    <row r="2" ht="14.25" customHeight="1" spans="1:9">
      <c r="A2" s="7" t="s">
        <v>71</v>
      </c>
      <c r="B2" s="8" t="s">
        <v>79</v>
      </c>
      <c r="C2" s="8" t="s">
        <v>80</v>
      </c>
      <c r="D2" s="3">
        <v>1118</v>
      </c>
      <c r="E2" t="str">
        <f>VLOOKUP(A2,HOP!A:L,12,0)</f>
        <v>1118.00</v>
      </c>
      <c r="F2" t="str">
        <f>VLOOKUP(A2,HOP!A:C,3,0)</f>
        <v>2318260</v>
      </c>
      <c r="G2">
        <f>D2-E2</f>
        <v>0</v>
      </c>
      <c r="H2" t="str">
        <f>$H$1&amp;F2</f>
        <v>，2318260</v>
      </c>
      <c r="I2" t="str">
        <f>VLOOKUP(A2,HOP!A:T,20,0)</f>
        <v>直采</v>
      </c>
    </row>
    <row r="3" ht="14.25" customHeight="1" spans="1:9">
      <c r="A3" s="7" t="s">
        <v>86</v>
      </c>
      <c r="B3" s="8" t="s">
        <v>90</v>
      </c>
      <c r="C3" s="8" t="s">
        <v>80</v>
      </c>
      <c r="D3" s="3">
        <v>133</v>
      </c>
      <c r="E3" t="str">
        <f>VLOOKUP(A3,HOP!A:L,12,0)</f>
        <v>133.00</v>
      </c>
      <c r="F3" t="str">
        <f>VLOOKUP(A3,HOP!A:C,3,0)</f>
        <v>2319713</v>
      </c>
      <c r="G3">
        <f t="shared" ref="G3:G13" si="0">D3-E3</f>
        <v>0</v>
      </c>
      <c r="H3" t="str">
        <f t="shared" ref="H3:H13" si="1">$H$1&amp;F3</f>
        <v>，2319713</v>
      </c>
      <c r="I3" t="str">
        <f>VLOOKUP(A3,HOP!A:T,20,0)</f>
        <v>直连</v>
      </c>
    </row>
    <row r="4" ht="14.25" customHeight="1" spans="1:9">
      <c r="A4" s="7" t="s">
        <v>95</v>
      </c>
      <c r="B4" s="8" t="s">
        <v>90</v>
      </c>
      <c r="C4" s="8" t="s">
        <v>80</v>
      </c>
      <c r="D4" s="3">
        <v>420</v>
      </c>
      <c r="E4" t="str">
        <f>VLOOKUP(A4,HOP!A:L,12,0)</f>
        <v>420.00</v>
      </c>
      <c r="F4" t="str">
        <f>VLOOKUP(A4,HOP!A:C,3,0)</f>
        <v>2307873</v>
      </c>
      <c r="G4">
        <f t="shared" si="0"/>
        <v>0</v>
      </c>
      <c r="H4" t="str">
        <f t="shared" si="1"/>
        <v>，2307873</v>
      </c>
      <c r="I4" t="str">
        <f>VLOOKUP(A4,HOP!A:T,20,0)</f>
        <v>直连</v>
      </c>
    </row>
    <row r="5" ht="14.25" customHeight="1" spans="1:9">
      <c r="A5" s="7" t="s">
        <v>104</v>
      </c>
      <c r="B5" s="8" t="s">
        <v>90</v>
      </c>
      <c r="C5" s="8" t="s">
        <v>80</v>
      </c>
      <c r="D5" s="3">
        <v>794</v>
      </c>
      <c r="E5" t="str">
        <f>VLOOKUP(A5,HOP!A:L,12,0)</f>
        <v>794.00</v>
      </c>
      <c r="F5" t="str">
        <f>VLOOKUP(A5,HOP!A:C,3,0)</f>
        <v>2317652</v>
      </c>
      <c r="G5">
        <f t="shared" si="0"/>
        <v>0</v>
      </c>
      <c r="H5" t="str">
        <f t="shared" si="1"/>
        <v>，2317652</v>
      </c>
      <c r="I5" t="str">
        <f>VLOOKUP(A5,HOP!A:T,20,0)</f>
        <v>直连</v>
      </c>
    </row>
    <row r="6" ht="14.25" customHeight="1" spans="1:9">
      <c r="A6" s="7" t="s">
        <v>113</v>
      </c>
      <c r="B6" s="8" t="s">
        <v>90</v>
      </c>
      <c r="C6" s="8" t="s">
        <v>80</v>
      </c>
      <c r="D6" s="3">
        <v>421</v>
      </c>
      <c r="E6" t="str">
        <f>VLOOKUP(A6,HOP!A:L,12,0)</f>
        <v>421.00</v>
      </c>
      <c r="F6" t="str">
        <f>VLOOKUP(A6,HOP!A:C,3,0)</f>
        <v>2319535</v>
      </c>
      <c r="G6">
        <f t="shared" si="0"/>
        <v>0</v>
      </c>
      <c r="H6" t="str">
        <f t="shared" si="1"/>
        <v>，2319535</v>
      </c>
      <c r="I6" t="str">
        <f>VLOOKUP(A6,HOP!A:T,20,0)</f>
        <v>直连</v>
      </c>
    </row>
    <row r="7" spans="1:9">
      <c r="A7" s="47" t="s">
        <v>131</v>
      </c>
      <c r="D7" s="9">
        <v>250</v>
      </c>
      <c r="E7">
        <v>250</v>
      </c>
      <c r="F7">
        <v>2208802</v>
      </c>
      <c r="G7">
        <f t="shared" si="0"/>
        <v>0</v>
      </c>
      <c r="H7" t="str">
        <f t="shared" si="1"/>
        <v>，2208802</v>
      </c>
      <c r="I7" t="e">
        <f>VLOOKUP(A7,HOP!A:T,20,0)</f>
        <v>#N/A</v>
      </c>
    </row>
    <row r="8" spans="1:9">
      <c r="A8" s="47" t="s">
        <v>138</v>
      </c>
      <c r="D8" s="9">
        <v>258</v>
      </c>
      <c r="E8">
        <v>258</v>
      </c>
      <c r="F8">
        <v>2202395</v>
      </c>
      <c r="G8">
        <f t="shared" si="0"/>
        <v>0</v>
      </c>
      <c r="H8" t="str">
        <f t="shared" si="1"/>
        <v>，2202395</v>
      </c>
      <c r="I8" t="e">
        <f>VLOOKUP(A8,HOP!A:T,20,0)</f>
        <v>#N/A</v>
      </c>
    </row>
    <row r="9" spans="1:11">
      <c r="A9" s="47" t="s">
        <v>142</v>
      </c>
      <c r="D9" s="10">
        <v>246</v>
      </c>
      <c r="E9" s="11" t="e">
        <f>VLOOKUP(A9,HOP!A:L,12,0)</f>
        <v>#N/A</v>
      </c>
      <c r="F9" s="11">
        <v>2212785</v>
      </c>
      <c r="G9" s="11" t="e">
        <f t="shared" si="0"/>
        <v>#N/A</v>
      </c>
      <c r="H9" s="11" t="str">
        <f t="shared" si="1"/>
        <v>，2212785</v>
      </c>
      <c r="I9" s="11" t="e">
        <f>VLOOKUP(A9,HOP!A:T,20,0)</f>
        <v>#N/A</v>
      </c>
      <c r="J9" s="13" t="s">
        <v>166</v>
      </c>
      <c r="K9" s="11"/>
    </row>
    <row r="10" spans="1:9">
      <c r="A10" s="47" t="s">
        <v>147</v>
      </c>
      <c r="D10" s="9">
        <v>411</v>
      </c>
      <c r="E10">
        <v>411</v>
      </c>
      <c r="F10">
        <v>2201447</v>
      </c>
      <c r="G10">
        <f t="shared" si="0"/>
        <v>0</v>
      </c>
      <c r="H10" t="str">
        <f t="shared" si="1"/>
        <v>，2201447</v>
      </c>
      <c r="I10" t="e">
        <f>VLOOKUP(A10,HOP!A:T,20,0)</f>
        <v>#N/A</v>
      </c>
    </row>
    <row r="11" spans="1:9">
      <c r="A11" s="47" t="s">
        <v>152</v>
      </c>
      <c r="D11" s="9">
        <v>3072</v>
      </c>
      <c r="E11">
        <v>3072</v>
      </c>
      <c r="F11">
        <v>2148422</v>
      </c>
      <c r="G11">
        <f t="shared" si="0"/>
        <v>0</v>
      </c>
      <c r="H11" t="str">
        <f t="shared" si="1"/>
        <v>，2148422</v>
      </c>
      <c r="I11" t="e">
        <f>VLOOKUP(A11,HOP!A:T,20,0)</f>
        <v>#N/A</v>
      </c>
    </row>
    <row r="12" spans="1:11">
      <c r="A12" s="47" t="s">
        <v>156</v>
      </c>
      <c r="D12" s="10">
        <v>798</v>
      </c>
      <c r="E12" s="11" t="e">
        <f>VLOOKUP(A12,HOP!A:L,12,0)</f>
        <v>#N/A</v>
      </c>
      <c r="F12" s="11">
        <v>2051287</v>
      </c>
      <c r="G12" s="11" t="e">
        <f t="shared" si="0"/>
        <v>#N/A</v>
      </c>
      <c r="H12" s="11" t="str">
        <f t="shared" si="1"/>
        <v>，2051287</v>
      </c>
      <c r="I12" s="11" t="e">
        <f>VLOOKUP(A12,HOP!A:T,20,0)</f>
        <v>#N/A</v>
      </c>
      <c r="J12" s="13" t="s">
        <v>167</v>
      </c>
      <c r="K12" s="11"/>
    </row>
    <row r="13" spans="1:9">
      <c r="A13" s="47" t="s">
        <v>160</v>
      </c>
      <c r="D13" s="9">
        <v>404</v>
      </c>
      <c r="E13">
        <v>404</v>
      </c>
      <c r="F13">
        <v>2204456</v>
      </c>
      <c r="G13">
        <f t="shared" si="0"/>
        <v>0</v>
      </c>
      <c r="H13" t="str">
        <f t="shared" si="1"/>
        <v>，2204456</v>
      </c>
      <c r="I13" t="e">
        <f>VLOOKUP(A13,HOP!A:T,20,0)</f>
        <v>#N/A</v>
      </c>
    </row>
    <row r="15" spans="4:4">
      <c r="D15" s="3">
        <f>SUM(D2:D14)</f>
        <v>8325</v>
      </c>
    </row>
    <row r="16" ht="14.25" spans="4:4">
      <c r="D16" s="12" t="s">
        <v>23</v>
      </c>
    </row>
    <row r="20" spans="1:3">
      <c r="A20" t="s">
        <v>168</v>
      </c>
      <c r="C20">
        <v>1118</v>
      </c>
    </row>
    <row r="21" spans="1:3">
      <c r="A21" t="s">
        <v>169</v>
      </c>
      <c r="C21">
        <v>7207</v>
      </c>
    </row>
    <row r="22" spans="1:3">
      <c r="A22" s="6" t="s">
        <v>170</v>
      </c>
      <c r="C22">
        <f>SUM(C20:C21)</f>
        <v>8325</v>
      </c>
    </row>
  </sheetData>
  <autoFilter ref="A1:I1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171</v>
      </c>
      <c r="B1" s="2" t="s">
        <v>172</v>
      </c>
      <c r="C1" s="2" t="s">
        <v>173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1" t="s">
        <v>104</v>
      </c>
      <c r="B2" s="1" t="s">
        <v>108</v>
      </c>
      <c r="C2" s="1" t="s">
        <v>187</v>
      </c>
      <c r="D2" s="1" t="s">
        <v>106</v>
      </c>
      <c r="E2" s="1" t="s">
        <v>107</v>
      </c>
      <c r="F2" s="1" t="s">
        <v>90</v>
      </c>
      <c r="G2" s="1" t="s">
        <v>80</v>
      </c>
      <c r="H2" s="1" t="s">
        <v>135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73</v>
      </c>
      <c r="S2" s="1" t="s">
        <v>194</v>
      </c>
      <c r="T2" s="1" t="s">
        <v>195</v>
      </c>
    </row>
    <row r="3" s="1" customFormat="1" spans="1:20">
      <c r="A3" s="1" t="s">
        <v>95</v>
      </c>
      <c r="B3" s="1" t="s">
        <v>99</v>
      </c>
      <c r="C3" s="1" t="s">
        <v>196</v>
      </c>
      <c r="D3" s="1" t="s">
        <v>97</v>
      </c>
      <c r="E3" s="1" t="s">
        <v>98</v>
      </c>
      <c r="F3" s="1" t="s">
        <v>90</v>
      </c>
      <c r="G3" s="1" t="s">
        <v>80</v>
      </c>
      <c r="H3" s="1" t="s">
        <v>135</v>
      </c>
      <c r="I3" s="1" t="s">
        <v>197</v>
      </c>
      <c r="J3" s="1" t="s">
        <v>189</v>
      </c>
      <c r="K3" s="1" t="s">
        <v>197</v>
      </c>
      <c r="L3" s="1" t="s">
        <v>197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198</v>
      </c>
      <c r="R3" s="1" t="s">
        <v>73</v>
      </c>
      <c r="S3" s="1" t="s">
        <v>194</v>
      </c>
      <c r="T3" s="1" t="s">
        <v>195</v>
      </c>
    </row>
    <row r="4" s="1" customFormat="1" spans="1:20">
      <c r="A4" s="1" t="s">
        <v>71</v>
      </c>
      <c r="B4" s="1" t="s">
        <v>79</v>
      </c>
      <c r="C4" s="1" t="s">
        <v>199</v>
      </c>
      <c r="D4" s="1" t="s">
        <v>76</v>
      </c>
      <c r="E4" s="1" t="s">
        <v>78</v>
      </c>
      <c r="F4" s="1" t="s">
        <v>79</v>
      </c>
      <c r="G4" s="1" t="s">
        <v>80</v>
      </c>
      <c r="H4" s="1" t="s">
        <v>135</v>
      </c>
      <c r="I4" s="1" t="s">
        <v>200</v>
      </c>
      <c r="J4" s="1" t="s">
        <v>189</v>
      </c>
      <c r="K4" s="1" t="s">
        <v>200</v>
      </c>
      <c r="L4" s="1" t="s">
        <v>200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201</v>
      </c>
      <c r="R4" s="1" t="s">
        <v>73</v>
      </c>
      <c r="S4" s="1" t="s">
        <v>194</v>
      </c>
      <c r="T4" s="1" t="s">
        <v>202</v>
      </c>
    </row>
    <row r="5" s="1" customFormat="1" spans="1:20">
      <c r="A5" s="1" t="s">
        <v>113</v>
      </c>
      <c r="B5" s="1" t="s">
        <v>90</v>
      </c>
      <c r="C5" s="1" t="s">
        <v>203</v>
      </c>
      <c r="D5" s="1" t="s">
        <v>115</v>
      </c>
      <c r="E5" s="1" t="s">
        <v>116</v>
      </c>
      <c r="F5" s="1" t="s">
        <v>90</v>
      </c>
      <c r="G5" s="1" t="s">
        <v>80</v>
      </c>
      <c r="H5" s="1" t="s">
        <v>135</v>
      </c>
      <c r="I5" s="1" t="s">
        <v>204</v>
      </c>
      <c r="J5" s="1" t="s">
        <v>189</v>
      </c>
      <c r="K5" s="1" t="s">
        <v>204</v>
      </c>
      <c r="L5" s="1" t="s">
        <v>204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205</v>
      </c>
      <c r="R5" s="1" t="s">
        <v>73</v>
      </c>
      <c r="S5" s="1" t="s">
        <v>194</v>
      </c>
      <c r="T5" s="1" t="s">
        <v>195</v>
      </c>
    </row>
    <row r="6" s="1" customFormat="1" spans="1:20">
      <c r="A6" s="1" t="s">
        <v>86</v>
      </c>
      <c r="B6" s="1" t="s">
        <v>90</v>
      </c>
      <c r="C6" s="1" t="s">
        <v>206</v>
      </c>
      <c r="D6" s="1" t="s">
        <v>88</v>
      </c>
      <c r="E6" s="1" t="s">
        <v>89</v>
      </c>
      <c r="F6" s="1" t="s">
        <v>90</v>
      </c>
      <c r="G6" s="1" t="s">
        <v>80</v>
      </c>
      <c r="H6" s="1" t="s">
        <v>135</v>
      </c>
      <c r="I6" s="1" t="s">
        <v>207</v>
      </c>
      <c r="J6" s="1" t="s">
        <v>189</v>
      </c>
      <c r="K6" s="1" t="s">
        <v>207</v>
      </c>
      <c r="L6" s="1" t="s">
        <v>207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208</v>
      </c>
      <c r="R6" s="1" t="s">
        <v>73</v>
      </c>
      <c r="S6" s="1" t="s">
        <v>194</v>
      </c>
      <c r="T6" s="1" t="s">
        <v>195</v>
      </c>
    </row>
    <row r="7" s="1" customFormat="1" spans="1:20">
      <c r="A7" s="1" t="s">
        <v>209</v>
      </c>
      <c r="B7" s="1" t="s">
        <v>79</v>
      </c>
      <c r="C7" s="1" t="s">
        <v>210</v>
      </c>
      <c r="D7" s="1" t="s">
        <v>211</v>
      </c>
      <c r="E7" s="1" t="s">
        <v>212</v>
      </c>
      <c r="F7" s="1" t="s">
        <v>90</v>
      </c>
      <c r="G7" s="1" t="s">
        <v>80</v>
      </c>
      <c r="H7" s="1" t="s">
        <v>135</v>
      </c>
      <c r="I7" s="1" t="s">
        <v>191</v>
      </c>
      <c r="J7" s="1" t="s">
        <v>189</v>
      </c>
      <c r="K7" s="1" t="s">
        <v>191</v>
      </c>
      <c r="L7" s="1" t="s">
        <v>191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213</v>
      </c>
      <c r="R7" s="1" t="s">
        <v>73</v>
      </c>
      <c r="S7" s="1" t="s">
        <v>194</v>
      </c>
      <c r="T7" s="1" t="s">
        <v>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2021-12-02T07:03:22Z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BC3CDCCAD4AD4A42B85EA43C40DE93B8</vt:lpwstr>
  </property>
</Properties>
</file>