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<sst xmlns="http://schemas.openxmlformats.org/spreadsheetml/2006/main" count="298" uniqueCount="130">
  <si>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</si>
  <si>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</si>
  <si>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</si>
  <si>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</si>
  <si>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</si>
  <si>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</si>
  <si>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</si>
  <si>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</si>
  <si>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</si>
  <si>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</si>
  <si>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</si>
  <si>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</si>
  <si>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</si>
  <si>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</si>
  <si>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</si>
  <si>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</si>
  <si>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</si>
  <si>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</si>
  <si>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</si>
  <si>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</si>
  <si>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</si>
  <si>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</si>
  <si>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</si>
  <si>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</si>
  <si>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</si>
  <si>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</si>
  <si>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</si>
  <si>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[杭州]杭州陆羽君澜度假酒店(80284220)</t>
  </si>
  <si>
    <t>标准大床房&lt;双人入住&gt;&lt;双早&gt;</t>
  </si>
  <si>
    <t>CNY</t>
  </si>
  <si>
    <t>张诗羽</t>
  </si>
  <si>
    <t>CA363211204CNY</t>
  </si>
  <si>
    <t>未提现</t>
  </si>
  <si>
    <t>携程开票</t>
  </si>
  <si>
    <t>[三亚]7天连锁酒店(三亚三亚湾海景店)(69315109)</t>
  </si>
  <si>
    <t>优享大床房&lt;双人入住&gt;&lt;内宾&gt;&lt;预付&gt;&lt;无早&gt;</t>
  </si>
  <si>
    <t>李日洲</t>
  </si>
  <si>
    <t>[上海]上海中兴和泰酒店(24862402)</t>
  </si>
  <si>
    <t>豪华双床套房&lt;双人入住&gt;&lt;内宾&gt;&lt;预付&gt;&lt;双早&gt;</t>
  </si>
  <si>
    <t>雷雨鹏</t>
  </si>
  <si>
    <t>[北京]白玉兰酒店(北京西客站店)(67324870)</t>
  </si>
  <si>
    <t>商务房C&lt;双人入住&gt;&lt;内宾&gt;&lt;预付&gt;&lt;双早&gt;</t>
  </si>
  <si>
    <t>江昊</t>
  </si>
  <si>
    <t>Acknowledged</t>
  </si>
  <si>
    <t>[广州]广州白云宾馆(10091524)</t>
  </si>
  <si>
    <t>豪华双床房&lt;特惠&gt;&lt;双人入住&gt;&lt;双早&gt;&lt;铂金会员&gt;&lt;交叉用户机票，高铁，汽车，船票，用车&gt;</t>
  </si>
  <si>
    <t>孙惠毅</t>
  </si>
  <si>
    <t>F21K170082</t>
  </si>
  <si>
    <t>[深圳]麗枫酒店(深圳北站清湖地铁站店)(68264390)</t>
  </si>
  <si>
    <t>商务大床房&lt;双人入住&gt;&lt;内宾&gt;&lt;预付&gt;&lt;双早&gt;</t>
  </si>
  <si>
    <t>刘亚斌</t>
  </si>
  <si>
    <t>[香港]香港湾仔八十八酒店(Wanchai 88 Hotel)(25062463)</t>
  </si>
  <si>
    <t>88高级双床房&lt;双人入住&gt;&lt;内宾&gt;&lt;预付&gt;&lt;无早&gt;</t>
  </si>
  <si>
    <t>Hui/Kaiho,Djau/Harni</t>
  </si>
  <si>
    <t>[上海]布丁酒店(上海华师大金沙江地铁站店)(10146517)</t>
  </si>
  <si>
    <t>大床间&lt;双人入住&gt;&lt;内宾&gt;&lt;预付&gt;&lt;无早&gt;</t>
  </si>
  <si>
    <t>谢纪敏</t>
  </si>
  <si>
    <t>取消</t>
  </si>
  <si>
    <t>[琼海]椰风金隆酒店(琼海银海路旗舰店)(78177090)</t>
  </si>
  <si>
    <t>豪华大床房&lt;双人入住&gt;&lt;无早&gt;</t>
  </si>
  <si>
    <t>蔡志高</t>
  </si>
  <si>
    <t>，</t>
  </si>
  <si>
    <t>A211204095830481</t>
  </si>
  <si>
    <t>A211204095915481</t>
  </si>
  <si>
    <t>CNY / HKD 当前参考汇率: 1.223403371</t>
  </si>
  <si>
    <t>总计：5140.26 CNY/
6288.61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</si>
  <si>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</si>
  <si>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</si>
  <si>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</si>
  <si>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</si>
  <si>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</si>
  <si>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</si>
  <si>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</si>
  <si>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</si>
  <si>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</si>
  <si>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</si>
  <si>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</si>
  <si>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</si>
  <si>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</si>
  <si>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</si>
  <si>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</si>
  <si>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</si>
  <si>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</si>
  <si>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</si>
  <si>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2299655</t>
  </si>
  <si>
    <t>杭州陆羽君澜度假酒店</t>
  </si>
  <si>
    <t>2021-11-17</t>
  </si>
  <si>
    <t>2021-11-19</t>
  </si>
  <si>
    <t>退房日周结</t>
  </si>
  <si>
    <t>962.00</t>
  </si>
  <si>
    <t>RMB</t>
  </si>
  <si>
    <t>0</t>
  </si>
  <si>
    <t>0.00</t>
  </si>
  <si>
    <t>携程国内直连(DD)</t>
  </si>
  <si>
    <t>2021-11-15 10:56:11</t>
  </si>
  <si>
    <t>否</t>
  </si>
  <si>
    <t>汇智国际旅游发展有限公司</t>
  </si>
  <si>
    <t>直采</t>
  </si>
  <si>
    <t>2021-11-16</t>
  </si>
  <si>
    <t>2300770</t>
  </si>
  <si>
    <t>7天连锁酒店（三亚三亚湾海景店）</t>
  </si>
  <si>
    <t>2021-11-18</t>
  </si>
  <si>
    <t>82.07</t>
  </si>
  <si>
    <t>2021-11-16 19:17:32</t>
  </si>
  <si>
    <t>直连</t>
  </si>
  <si>
    <t>2301491</t>
  </si>
  <si>
    <t>白玉兰酒店(北京西客站店)</t>
  </si>
  <si>
    <t>432.65</t>
  </si>
  <si>
    <t>2021-11-17 13:36:09</t>
  </si>
  <si>
    <t>2303226</t>
  </si>
  <si>
    <t>椰风金隆酒店(琼海银海路旗舰店)</t>
  </si>
  <si>
    <t>232.00</t>
  </si>
  <si>
    <t>2021-11-18 21:25:28</t>
  </si>
  <si>
    <t>2301504</t>
  </si>
  <si>
    <t>广州白云宾馆</t>
  </si>
  <si>
    <t>1136.00</t>
  </si>
  <si>
    <t>2021-11-17 13:59:03</t>
  </si>
  <si>
    <t>2301735</t>
  </si>
  <si>
    <t>麗枫酒店(深圳北站清湖地铁站店)</t>
  </si>
  <si>
    <t>730.78</t>
  </si>
  <si>
    <t>2021-11-17 17:14:26</t>
  </si>
  <si>
    <t>2301345</t>
  </si>
  <si>
    <t>上海中兴和泰酒店</t>
  </si>
  <si>
    <t>1252.34</t>
  </si>
  <si>
    <t>2021-11-17 11:17:16</t>
  </si>
  <si>
    <t>2302401</t>
  </si>
  <si>
    <t>香港湾仔八十八酒店</t>
  </si>
  <si>
    <t>Hui Kaiho,Djau Harni</t>
  </si>
  <si>
    <t>312.42</t>
  </si>
  <si>
    <t>2021-11-18 09:25:54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</si>
</sst>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16796163885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44517</v>
      </c>
      <c r="G2" s="5">
        <v>44519</v>
      </c>
      <c r="H2" s="4">
        <v>1</v>
      </c>
      <c r="I2" s="4">
        <v>2</v>
      </c>
      <c r="J2" s="4">
        <v>2</v>
      </c>
      <c r="K2" s="4" t="s">
        <v>29</v>
      </c>
      <c r="L2" s="4">
        <v>962</v>
      </c>
      <c r="M2" s="4">
        <v>962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44534</v>
      </c>
      <c r="T2" s="4" t="s">
        <v>33</v>
      </c>
      <c r="U2" s="4">
        <v>962</v>
      </c>
      <c r="V2" s="4">
        <v>0</v>
      </c>
      <c r="W2" s="4">
        <v>0</v>
      </c>
      <c r="X2" s="4">
        <v>2299655</v>
      </c>
      <c r="Y2" s="4">
        <v>2111150005</v>
      </c>
    </row>
    <row r="3" s="4" customFormat="1" spans="1:23">
      <c r="A3" s="4">
        <v>16807443908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44518</v>
      </c>
      <c r="G3" s="5">
        <v>44519</v>
      </c>
      <c r="H3" s="4">
        <v>1</v>
      </c>
      <c r="I3" s="4">
        <v>1</v>
      </c>
      <c r="J3" s="4">
        <v>1</v>
      </c>
      <c r="K3" s="4" t="s">
        <v>29</v>
      </c>
      <c r="L3" s="4">
        <v>82.07</v>
      </c>
      <c r="M3" s="4">
        <v>82.07</v>
      </c>
      <c r="N3" s="4" t="s">
        <v>36</v>
      </c>
      <c r="O3" s="4" t="s">
        <v>31</v>
      </c>
      <c r="P3" s="4" t="s">
        <v>32</v>
      </c>
      <c r="Q3" s="4">
        <v>0</v>
      </c>
      <c r="R3" s="6">
        <v>44516</v>
      </c>
      <c r="S3" s="5">
        <v>44534</v>
      </c>
      <c r="T3" s="4" t="s">
        <v>33</v>
      </c>
      <c r="U3" s="4">
        <v>82.07</v>
      </c>
      <c r="V3" s="4">
        <v>0</v>
      </c>
      <c r="W3" s="4">
        <v>0</v>
      </c>
    </row>
    <row r="4" s="4" customFormat="1" spans="1:25">
      <c r="A4" s="4">
        <v>16809581340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44517</v>
      </c>
      <c r="G4" s="5">
        <v>44519</v>
      </c>
      <c r="H4" s="4">
        <v>1</v>
      </c>
      <c r="I4" s="4">
        <v>2</v>
      </c>
      <c r="J4" s="4">
        <v>2</v>
      </c>
      <c r="K4" s="4" t="s">
        <v>29</v>
      </c>
      <c r="L4" s="4">
        <v>1252.34</v>
      </c>
      <c r="M4" s="4">
        <v>1252.34</v>
      </c>
      <c r="N4" s="4" t="s">
        <v>39</v>
      </c>
      <c r="O4" s="4" t="s">
        <v>31</v>
      </c>
      <c r="P4" s="4" t="s">
        <v>32</v>
      </c>
      <c r="Q4" s="4">
        <v>0</v>
      </c>
      <c r="R4" s="6">
        <v>44517</v>
      </c>
      <c r="S4" s="5">
        <v>44534</v>
      </c>
      <c r="T4" s="4" t="s">
        <v>33</v>
      </c>
      <c r="U4" s="4">
        <v>1252.34</v>
      </c>
      <c r="V4" s="4">
        <v>0</v>
      </c>
      <c r="W4" s="4">
        <v>0</v>
      </c>
      <c r="X4" s="4">
        <v>2301345</v>
      </c>
      <c r="Y4" s="4">
        <v>6.58306788575158e+17</v>
      </c>
    </row>
    <row r="5" s="4" customFormat="1" spans="1:25">
      <c r="A5" s="4">
        <v>16810148224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44518</v>
      </c>
      <c r="G5" s="5">
        <v>44519</v>
      </c>
      <c r="H5" s="4">
        <v>1</v>
      </c>
      <c r="I5" s="4">
        <v>1</v>
      </c>
      <c r="J5" s="4">
        <v>1</v>
      </c>
      <c r="K5" s="4" t="s">
        <v>29</v>
      </c>
      <c r="L5" s="4">
        <v>432.65</v>
      </c>
      <c r="M5" s="4">
        <v>432.65</v>
      </c>
      <c r="N5" s="4" t="s">
        <v>42</v>
      </c>
      <c r="O5" s="4" t="s">
        <v>31</v>
      </c>
      <c r="P5" s="4" t="s">
        <v>32</v>
      </c>
      <c r="Q5" s="4">
        <v>0</v>
      </c>
      <c r="R5" s="6">
        <v>44517</v>
      </c>
      <c r="S5" s="5">
        <v>44534</v>
      </c>
      <c r="T5" s="4" t="s">
        <v>33</v>
      </c>
      <c r="U5" s="4">
        <v>432.65</v>
      </c>
      <c r="V5" s="4">
        <v>0</v>
      </c>
      <c r="W5" s="4">
        <v>0</v>
      </c>
      <c r="X5" s="4">
        <v>2301491</v>
      </c>
      <c r="Y5" s="4" t="s">
        <v>43</v>
      </c>
    </row>
    <row r="6" s="4" customFormat="1" spans="1:25">
      <c r="A6" s="4">
        <v>16810199224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44517</v>
      </c>
      <c r="G6" s="5">
        <v>44519</v>
      </c>
      <c r="H6" s="4">
        <v>1</v>
      </c>
      <c r="I6" s="4">
        <v>2</v>
      </c>
      <c r="J6" s="4">
        <v>2</v>
      </c>
      <c r="K6" s="4" t="s">
        <v>29</v>
      </c>
      <c r="L6" s="4">
        <v>1136</v>
      </c>
      <c r="M6" s="4">
        <v>1136</v>
      </c>
      <c r="N6" s="4" t="s">
        <v>46</v>
      </c>
      <c r="O6" s="4" t="s">
        <v>31</v>
      </c>
      <c r="P6" s="4" t="s">
        <v>32</v>
      </c>
      <c r="Q6" s="4">
        <v>0</v>
      </c>
      <c r="R6" s="6">
        <v>44517</v>
      </c>
      <c r="S6" s="5">
        <v>44534</v>
      </c>
      <c r="T6" s="4" t="s">
        <v>33</v>
      </c>
      <c r="U6" s="4">
        <v>1136</v>
      </c>
      <c r="V6" s="4">
        <v>0</v>
      </c>
      <c r="W6" s="4">
        <v>0</v>
      </c>
      <c r="X6" s="4">
        <v>2301504</v>
      </c>
      <c r="Y6" s="4" t="s">
        <v>47</v>
      </c>
    </row>
    <row r="7" s="4" customFormat="1" spans="1:23">
      <c r="A7" s="4">
        <v>16811019058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44517</v>
      </c>
      <c r="G7" s="5">
        <v>44519</v>
      </c>
      <c r="H7" s="4">
        <v>1</v>
      </c>
      <c r="I7" s="4">
        <v>2</v>
      </c>
      <c r="J7" s="4">
        <v>2</v>
      </c>
      <c r="K7" s="4" t="s">
        <v>29</v>
      </c>
      <c r="L7" s="4">
        <v>730.78</v>
      </c>
      <c r="M7" s="4">
        <v>730.78</v>
      </c>
      <c r="N7" s="4" t="s">
        <v>50</v>
      </c>
      <c r="O7" s="4" t="s">
        <v>31</v>
      </c>
      <c r="P7" s="4" t="s">
        <v>32</v>
      </c>
      <c r="Q7" s="4">
        <v>0</v>
      </c>
      <c r="R7" s="6">
        <v>44517</v>
      </c>
      <c r="S7" s="5">
        <v>44534</v>
      </c>
      <c r="T7" s="4" t="s">
        <v>33</v>
      </c>
      <c r="U7" s="4">
        <v>730.78</v>
      </c>
      <c r="V7" s="4">
        <v>0</v>
      </c>
      <c r="W7" s="4">
        <v>0</v>
      </c>
    </row>
    <row r="8" s="4" customFormat="1" spans="1:24">
      <c r="A8" s="4">
        <v>16815473131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44518</v>
      </c>
      <c r="G8" s="5">
        <v>44519</v>
      </c>
      <c r="H8" s="4">
        <v>1</v>
      </c>
      <c r="I8" s="4">
        <v>1</v>
      </c>
      <c r="J8" s="4">
        <v>1</v>
      </c>
      <c r="K8" s="4" t="s">
        <v>29</v>
      </c>
      <c r="L8" s="4">
        <v>312.42</v>
      </c>
      <c r="M8" s="4">
        <v>312.42</v>
      </c>
      <c r="N8" s="4" t="s">
        <v>53</v>
      </c>
      <c r="O8" s="4" t="s">
        <v>31</v>
      </c>
      <c r="P8" s="4" t="s">
        <v>32</v>
      </c>
      <c r="Q8" s="4">
        <v>0</v>
      </c>
      <c r="R8" s="6">
        <v>44518</v>
      </c>
      <c r="S8" s="5">
        <v>44534</v>
      </c>
      <c r="T8" s="4" t="s">
        <v>33</v>
      </c>
      <c r="U8" s="4">
        <v>312.42</v>
      </c>
      <c r="V8" s="4">
        <v>0</v>
      </c>
      <c r="W8" s="4">
        <v>0</v>
      </c>
      <c r="X8" s="4">
        <v>2302401</v>
      </c>
    </row>
    <row r="9" s="4" customFormat="1" spans="1:24">
      <c r="A9" s="4">
        <v>16815635547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44518</v>
      </c>
      <c r="G9" s="5">
        <v>44519</v>
      </c>
      <c r="H9" s="4">
        <v>1</v>
      </c>
      <c r="I9" s="4">
        <v>1</v>
      </c>
      <c r="J9" s="4">
        <v>1</v>
      </c>
      <c r="K9" s="4" t="s">
        <v>29</v>
      </c>
      <c r="L9" s="4">
        <v>123.46</v>
      </c>
      <c r="M9" s="4">
        <v>123.46</v>
      </c>
      <c r="N9" s="4" t="s">
        <v>56</v>
      </c>
      <c r="O9" s="4" t="s">
        <v>31</v>
      </c>
      <c r="P9" s="4" t="s">
        <v>32</v>
      </c>
      <c r="Q9" s="4">
        <v>0</v>
      </c>
      <c r="R9" s="6">
        <v>44518</v>
      </c>
      <c r="S9" s="5">
        <v>44534</v>
      </c>
      <c r="T9" s="4" t="s">
        <v>33</v>
      </c>
      <c r="U9" s="4">
        <v>123.46</v>
      </c>
      <c r="V9" s="4">
        <v>0</v>
      </c>
      <c r="W9" s="4">
        <v>0</v>
      </c>
      <c r="X9" s="4">
        <v>2302442</v>
      </c>
    </row>
    <row r="10" s="4" customFormat="1" spans="1:24">
      <c r="A10" s="4">
        <v>16815635547</v>
      </c>
      <c r="B10" s="4" t="s">
        <v>25</v>
      </c>
      <c r="C10" s="4" t="s">
        <v>57</v>
      </c>
      <c r="D10" s="4" t="s">
        <v>54</v>
      </c>
      <c r="E10" s="4" t="s">
        <v>55</v>
      </c>
      <c r="F10" s="5">
        <v>44518</v>
      </c>
      <c r="G10" s="5">
        <v>44519</v>
      </c>
      <c r="H10" s="4">
        <v>1</v>
      </c>
      <c r="I10" s="4">
        <v>1</v>
      </c>
      <c r="J10" s="4">
        <v>1</v>
      </c>
      <c r="K10" s="4" t="s">
        <v>29</v>
      </c>
      <c r="L10" s="4">
        <v>-123.46</v>
      </c>
      <c r="M10" s="4">
        <v>-123.46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44518</v>
      </c>
      <c r="S10" s="5">
        <v>44534</v>
      </c>
      <c r="T10" s="4" t="s">
        <v>33</v>
      </c>
      <c r="U10" s="4">
        <v>-123.46</v>
      </c>
      <c r="V10" s="4">
        <v>0</v>
      </c>
      <c r="W10" s="4">
        <v>0</v>
      </c>
      <c r="X10" s="4">
        <v>2302442</v>
      </c>
    </row>
    <row r="11" s="4" customFormat="1" spans="1:23">
      <c r="A11" s="4">
        <v>16818284288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44518</v>
      </c>
      <c r="G11" s="5">
        <v>44519</v>
      </c>
      <c r="H11" s="4">
        <v>1</v>
      </c>
      <c r="I11" s="4">
        <v>1</v>
      </c>
      <c r="J11" s="4">
        <v>1</v>
      </c>
      <c r="K11" s="4" t="s">
        <v>29</v>
      </c>
      <c r="L11" s="4">
        <v>232</v>
      </c>
      <c r="M11" s="4">
        <v>232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44518</v>
      </c>
      <c r="S11" s="5">
        <v>44534</v>
      </c>
      <c r="T11" s="4" t="s">
        <v>33</v>
      </c>
      <c r="U11" s="4">
        <v>232</v>
      </c>
      <c r="V11" s="4">
        <v>0</v>
      </c>
      <c r="W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E20"/>
    </sheetView>
  </sheetViews>
  <sheetFormatPr defaultColWidth="9" defaultRowHeight="13.5"/>
  <cols>
    <col min="1" max="1" width="11.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16796163885</v>
      </c>
      <c r="B2" s="5">
        <v>44517</v>
      </c>
      <c r="C2" s="5">
        <v>44519</v>
      </c>
      <c r="D2" s="4">
        <v>962</v>
      </c>
      <c r="E2" s="4" t="str">
        <f>VLOOKUP(A2,HOP!A:L,12,0)</f>
        <v>962.00</v>
      </c>
      <c r="F2" s="4" t="str">
        <f>VLOOKUP(A2,HOP!A:C,3,0)</f>
        <v>2299655</v>
      </c>
      <c r="G2" s="4">
        <f>D2-E2</f>
        <v>0</v>
      </c>
      <c r="H2" s="4" t="str">
        <f>$H$1&amp;F2</f>
        <v>，2299655</v>
      </c>
      <c r="I2" s="4" t="str">
        <f>VLOOKUP(A2,HOP!A:T,20,0)</f>
        <v>直采</v>
      </c>
    </row>
    <row r="3" s="4" customFormat="1" spans="1:9">
      <c r="A3" s="4">
        <v>16807443908</v>
      </c>
      <c r="B3" s="5">
        <v>44518</v>
      </c>
      <c r="C3" s="5">
        <v>44519</v>
      </c>
      <c r="D3" s="4">
        <v>82.07</v>
      </c>
      <c r="E3" s="4" t="str">
        <f>VLOOKUP(A3,HOP!A:L,12,0)</f>
        <v>82.07</v>
      </c>
      <c r="F3" s="4" t="str">
        <f>VLOOKUP(A3,HOP!A:C,3,0)</f>
        <v>2300770</v>
      </c>
      <c r="G3" s="4">
        <f t="shared" ref="G3:G10" si="0">D3-E3</f>
        <v>0</v>
      </c>
      <c r="H3" s="4" t="str">
        <f t="shared" ref="H3:H10" si="1">$H$1&amp;F3</f>
        <v>，2300770</v>
      </c>
      <c r="I3" s="4" t="str">
        <f>VLOOKUP(A3,HOP!A:T,20,0)</f>
        <v>直连</v>
      </c>
    </row>
    <row r="4" s="4" customFormat="1" spans="1:9">
      <c r="A4" s="4">
        <v>16809581340</v>
      </c>
      <c r="B4" s="5">
        <v>44517</v>
      </c>
      <c r="C4" s="5">
        <v>44519</v>
      </c>
      <c r="D4" s="4">
        <v>1252.34</v>
      </c>
      <c r="E4" s="4" t="str">
        <f>VLOOKUP(A4,HOP!A:L,12,0)</f>
        <v>1252.34</v>
      </c>
      <c r="F4" s="4" t="str">
        <f>VLOOKUP(A4,HOP!A:C,3,0)</f>
        <v>2301345</v>
      </c>
      <c r="G4" s="4">
        <f t="shared" si="0"/>
        <v>0</v>
      </c>
      <c r="H4" s="4" t="str">
        <f t="shared" si="1"/>
        <v>，2301345</v>
      </c>
      <c r="I4" s="4" t="str">
        <f>VLOOKUP(A4,HOP!A:T,20,0)</f>
        <v>直连</v>
      </c>
    </row>
    <row r="5" s="4" customFormat="1" spans="1:9">
      <c r="A5" s="4">
        <v>16810148224</v>
      </c>
      <c r="B5" s="5">
        <v>44518</v>
      </c>
      <c r="C5" s="5">
        <v>44519</v>
      </c>
      <c r="D5" s="4">
        <v>432.65</v>
      </c>
      <c r="E5" s="4" t="str">
        <f>VLOOKUP(A5,HOP!A:L,12,0)</f>
        <v>432.65</v>
      </c>
      <c r="F5" s="4" t="str">
        <f>VLOOKUP(A5,HOP!A:C,3,0)</f>
        <v>2301491</v>
      </c>
      <c r="G5" s="4">
        <f t="shared" si="0"/>
        <v>0</v>
      </c>
      <c r="H5" s="4" t="str">
        <f t="shared" si="1"/>
        <v>，2301491</v>
      </c>
      <c r="I5" s="4" t="str">
        <f>VLOOKUP(A5,HOP!A:T,20,0)</f>
        <v>直连</v>
      </c>
    </row>
    <row r="6" s="4" customFormat="1" spans="1:9">
      <c r="A6" s="4">
        <v>16810199224</v>
      </c>
      <c r="B6" s="5">
        <v>44517</v>
      </c>
      <c r="C6" s="5">
        <v>44519</v>
      </c>
      <c r="D6" s="4">
        <v>1136</v>
      </c>
      <c r="E6" s="4" t="str">
        <f>VLOOKUP(A6,HOP!A:L,12,0)</f>
        <v>1136.00</v>
      </c>
      <c r="F6" s="4" t="str">
        <f>VLOOKUP(A6,HOP!A:C,3,0)</f>
        <v>2301504</v>
      </c>
      <c r="G6" s="4">
        <f t="shared" si="0"/>
        <v>0</v>
      </c>
      <c r="H6" s="4" t="str">
        <f t="shared" si="1"/>
        <v>，2301504</v>
      </c>
      <c r="I6" s="4" t="str">
        <f>VLOOKUP(A6,HOP!A:T,20,0)</f>
        <v>直采</v>
      </c>
    </row>
    <row r="7" s="4" customFormat="1" spans="1:9">
      <c r="A7" s="4">
        <v>16811019058</v>
      </c>
      <c r="B7" s="5">
        <v>44517</v>
      </c>
      <c r="C7" s="5">
        <v>44519</v>
      </c>
      <c r="D7" s="4">
        <v>730.78</v>
      </c>
      <c r="E7" s="4" t="str">
        <f>VLOOKUP(A7,HOP!A:L,12,0)</f>
        <v>730.78</v>
      </c>
      <c r="F7" s="4" t="str">
        <f>VLOOKUP(A7,HOP!A:C,3,0)</f>
        <v>2301735</v>
      </c>
      <c r="G7" s="4">
        <f t="shared" si="0"/>
        <v>0</v>
      </c>
      <c r="H7" s="4" t="str">
        <f t="shared" si="1"/>
        <v>，2301735</v>
      </c>
      <c r="I7" s="4" t="str">
        <f>VLOOKUP(A7,HOP!A:T,20,0)</f>
        <v>直连</v>
      </c>
    </row>
    <row r="8" s="4" customFormat="1" spans="1:9">
      <c r="A8" s="4">
        <v>16815473131</v>
      </c>
      <c r="B8" s="5">
        <v>44518</v>
      </c>
      <c r="C8" s="5">
        <v>44519</v>
      </c>
      <c r="D8" s="4">
        <v>312.42</v>
      </c>
      <c r="E8" s="4" t="str">
        <f>VLOOKUP(A8,HOP!A:L,12,0)</f>
        <v>312.42</v>
      </c>
      <c r="F8" s="4" t="str">
        <f>VLOOKUP(A8,HOP!A:C,3,0)</f>
        <v>2302401</v>
      </c>
      <c r="G8" s="4">
        <f t="shared" si="0"/>
        <v>0</v>
      </c>
      <c r="H8" s="4" t="str">
        <f t="shared" si="1"/>
        <v>，2302401</v>
      </c>
      <c r="I8" s="4" t="str">
        <f>VLOOKUP(A8,HOP!A:T,20,0)</f>
        <v>直连</v>
      </c>
    </row>
    <row r="9" s="4" customFormat="1" hidden="1" spans="1:9">
      <c r="A9" s="4">
        <v>16815635547</v>
      </c>
      <c r="B9" s="5">
        <v>44518</v>
      </c>
      <c r="C9" s="5">
        <v>44519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16818284288</v>
      </c>
      <c r="B10" s="5">
        <v>44518</v>
      </c>
      <c r="C10" s="5">
        <v>44519</v>
      </c>
      <c r="D10" s="4">
        <v>232</v>
      </c>
      <c r="E10" s="4" t="str">
        <f>VLOOKUP(A10,HOP!A:L,12,0)</f>
        <v>232.00</v>
      </c>
      <c r="F10" s="4" t="str">
        <f>VLOOKUP(A10,HOP!A:C,3,0)</f>
        <v>2303226</v>
      </c>
      <c r="G10" s="4">
        <f t="shared" si="0"/>
        <v>0</v>
      </c>
      <c r="H10" s="4" t="str">
        <f t="shared" si="1"/>
        <v>，2303226</v>
      </c>
      <c r="I10" s="4" t="str">
        <f>VLOOKUP(A10,HOP!A:T,20,0)</f>
        <v>直采</v>
      </c>
    </row>
    <row r="12" spans="4:4">
      <c r="D12" s="4">
        <f>SUM(D2:D11)</f>
        <v>5140.26</v>
      </c>
    </row>
    <row r="17" spans="1:5">
      <c r="A17" s="4" t="s">
        <v>62</v>
      </c>
      <c r="D17" s="4">
        <v>2330</v>
      </c>
      <c r="E17" s="4">
        <v>2850.53</v>
      </c>
    </row>
    <row r="18" spans="1:5">
      <c r="A18" s="4" t="s">
        <v>63</v>
      </c>
      <c r="D18" s="4">
        <v>2810.26</v>
      </c>
      <c r="E18" s="4">
        <v>3438.08</v>
      </c>
    </row>
    <row r="19" spans="1:5">
      <c r="A19" s="4" t="s">
        <v>64</v>
      </c>
      <c r="D19" s="4">
        <f>SUBTOTAL(9,D17:D18)</f>
        <v>5140.26</v>
      </c>
      <c r="E19" s="4">
        <f>SUBTOTAL(9,E17:E18)</f>
        <v>6288.61</v>
      </c>
    </row>
    <row r="20" spans="1:1">
      <c r="A20" s="4" t="s">
        <v>65</v>
      </c>
    </row>
  </sheetData>
  <autoFilter ref="A1:X10">
    <filterColumn colId="3">
      <filters>
        <filter val="232"/>
        <filter val="962"/>
        <filter val="312.42"/>
        <filter val="1252.34"/>
        <filter val="432.65"/>
        <filter val="1136"/>
        <filter val="82.07"/>
        <filter val="730.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16796163885</v>
      </c>
      <c r="B2" s="1" t="s">
        <v>83</v>
      </c>
      <c r="C2" s="1" t="s">
        <v>84</v>
      </c>
      <c r="D2" s="1" t="s">
        <v>85</v>
      </c>
      <c r="E2" s="1" t="s">
        <v>30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16807443908</v>
      </c>
      <c r="B3" s="1" t="s">
        <v>98</v>
      </c>
      <c r="C3" s="1" t="s">
        <v>99</v>
      </c>
      <c r="D3" s="1" t="s">
        <v>100</v>
      </c>
      <c r="E3" s="1" t="s">
        <v>36</v>
      </c>
      <c r="F3" s="1" t="s">
        <v>101</v>
      </c>
      <c r="G3" s="1" t="s">
        <v>87</v>
      </c>
      <c r="H3" s="1" t="s">
        <v>88</v>
      </c>
      <c r="I3" s="1" t="s">
        <v>102</v>
      </c>
      <c r="J3" s="1" t="s">
        <v>90</v>
      </c>
      <c r="K3" s="1" t="s">
        <v>102</v>
      </c>
      <c r="L3" s="1" t="s">
        <v>102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103</v>
      </c>
      <c r="R3" s="1" t="s">
        <v>95</v>
      </c>
      <c r="S3" s="1" t="s">
        <v>96</v>
      </c>
      <c r="T3" s="1" t="s">
        <v>104</v>
      </c>
    </row>
    <row r="4" s="1" customFormat="1" spans="1:20">
      <c r="A4" s="3">
        <v>16810148224</v>
      </c>
      <c r="B4" s="1" t="s">
        <v>86</v>
      </c>
      <c r="C4" s="1" t="s">
        <v>105</v>
      </c>
      <c r="D4" s="1" t="s">
        <v>106</v>
      </c>
      <c r="E4" s="1" t="s">
        <v>42</v>
      </c>
      <c r="F4" s="1" t="s">
        <v>101</v>
      </c>
      <c r="G4" s="1" t="s">
        <v>87</v>
      </c>
      <c r="H4" s="1" t="s">
        <v>88</v>
      </c>
      <c r="I4" s="1" t="s">
        <v>107</v>
      </c>
      <c r="J4" s="1" t="s">
        <v>90</v>
      </c>
      <c r="K4" s="1" t="s">
        <v>107</v>
      </c>
      <c r="L4" s="1" t="s">
        <v>107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108</v>
      </c>
      <c r="R4" s="1" t="s">
        <v>95</v>
      </c>
      <c r="S4" s="1" t="s">
        <v>96</v>
      </c>
      <c r="T4" s="1" t="s">
        <v>104</v>
      </c>
    </row>
    <row r="5" s="1" customFormat="1" spans="1:20">
      <c r="A5" s="3">
        <v>16818284288</v>
      </c>
      <c r="B5" s="1" t="s">
        <v>101</v>
      </c>
      <c r="C5" s="1" t="s">
        <v>109</v>
      </c>
      <c r="D5" s="1" t="s">
        <v>110</v>
      </c>
      <c r="E5" s="1" t="s">
        <v>60</v>
      </c>
      <c r="F5" s="1" t="s">
        <v>101</v>
      </c>
      <c r="G5" s="1" t="s">
        <v>87</v>
      </c>
      <c r="H5" s="1" t="s">
        <v>88</v>
      </c>
      <c r="I5" s="1" t="s">
        <v>111</v>
      </c>
      <c r="J5" s="1" t="s">
        <v>90</v>
      </c>
      <c r="K5" s="1" t="s">
        <v>111</v>
      </c>
      <c r="L5" s="1" t="s">
        <v>111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112</v>
      </c>
      <c r="R5" s="1" t="s">
        <v>95</v>
      </c>
      <c r="S5" s="1" t="s">
        <v>96</v>
      </c>
      <c r="T5" s="1" t="s">
        <v>97</v>
      </c>
    </row>
    <row r="6" s="1" customFormat="1" spans="1:20">
      <c r="A6" s="3">
        <v>16810199224</v>
      </c>
      <c r="B6" s="1" t="s">
        <v>86</v>
      </c>
      <c r="C6" s="1" t="s">
        <v>113</v>
      </c>
      <c r="D6" s="1" t="s">
        <v>114</v>
      </c>
      <c r="E6" s="1" t="s">
        <v>46</v>
      </c>
      <c r="F6" s="1" t="s">
        <v>86</v>
      </c>
      <c r="G6" s="1" t="s">
        <v>87</v>
      </c>
      <c r="H6" s="1" t="s">
        <v>88</v>
      </c>
      <c r="I6" s="1" t="s">
        <v>115</v>
      </c>
      <c r="J6" s="1" t="s">
        <v>90</v>
      </c>
      <c r="K6" s="1" t="s">
        <v>115</v>
      </c>
      <c r="L6" s="1" t="s">
        <v>115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116</v>
      </c>
      <c r="R6" s="1" t="s">
        <v>95</v>
      </c>
      <c r="S6" s="1" t="s">
        <v>96</v>
      </c>
      <c r="T6" s="1" t="s">
        <v>97</v>
      </c>
    </row>
    <row r="7" s="1" customFormat="1" spans="1:20">
      <c r="A7" s="3">
        <v>16811019058</v>
      </c>
      <c r="B7" s="1" t="s">
        <v>86</v>
      </c>
      <c r="C7" s="1" t="s">
        <v>117</v>
      </c>
      <c r="D7" s="1" t="s">
        <v>118</v>
      </c>
      <c r="E7" s="1" t="s">
        <v>50</v>
      </c>
      <c r="F7" s="1" t="s">
        <v>86</v>
      </c>
      <c r="G7" s="1" t="s">
        <v>87</v>
      </c>
      <c r="H7" s="1" t="s">
        <v>88</v>
      </c>
      <c r="I7" s="1" t="s">
        <v>119</v>
      </c>
      <c r="J7" s="1" t="s">
        <v>90</v>
      </c>
      <c r="K7" s="1" t="s">
        <v>119</v>
      </c>
      <c r="L7" s="1" t="s">
        <v>119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120</v>
      </c>
      <c r="R7" s="1" t="s">
        <v>95</v>
      </c>
      <c r="S7" s="1" t="s">
        <v>96</v>
      </c>
      <c r="T7" s="1" t="s">
        <v>104</v>
      </c>
    </row>
    <row r="8" s="1" customFormat="1" spans="1:20">
      <c r="A8" s="3">
        <v>16809581340</v>
      </c>
      <c r="B8" s="1" t="s">
        <v>86</v>
      </c>
      <c r="C8" s="1" t="s">
        <v>121</v>
      </c>
      <c r="D8" s="1" t="s">
        <v>122</v>
      </c>
      <c r="E8" s="1" t="s">
        <v>39</v>
      </c>
      <c r="F8" s="1" t="s">
        <v>86</v>
      </c>
      <c r="G8" s="1" t="s">
        <v>87</v>
      </c>
      <c r="H8" s="1" t="s">
        <v>88</v>
      </c>
      <c r="I8" s="1" t="s">
        <v>123</v>
      </c>
      <c r="J8" s="1" t="s">
        <v>90</v>
      </c>
      <c r="K8" s="1" t="s">
        <v>123</v>
      </c>
      <c r="L8" s="1" t="s">
        <v>123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124</v>
      </c>
      <c r="R8" s="1" t="s">
        <v>95</v>
      </c>
      <c r="S8" s="1" t="s">
        <v>96</v>
      </c>
      <c r="T8" s="1" t="s">
        <v>104</v>
      </c>
    </row>
    <row r="9" s="1" customFormat="1" spans="1:20">
      <c r="A9" s="3">
        <v>16815473131</v>
      </c>
      <c r="B9" s="1" t="s">
        <v>101</v>
      </c>
      <c r="C9" s="1" t="s">
        <v>125</v>
      </c>
      <c r="D9" s="1" t="s">
        <v>126</v>
      </c>
      <c r="E9" s="1" t="s">
        <v>127</v>
      </c>
      <c r="F9" s="1" t="s">
        <v>101</v>
      </c>
      <c r="G9" s="1" t="s">
        <v>87</v>
      </c>
      <c r="H9" s="1" t="s">
        <v>88</v>
      </c>
      <c r="I9" s="1" t="s">
        <v>128</v>
      </c>
      <c r="J9" s="1" t="s">
        <v>90</v>
      </c>
      <c r="K9" s="1" t="s">
        <v>128</v>
      </c>
      <c r="L9" s="1" t="s">
        <v>128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129</v>
      </c>
      <c r="R9" s="1" t="s">
        <v>95</v>
      </c>
      <c r="S9" s="1" t="s">
        <v>96</v>
      </c>
      <c r="T9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2021-12-04T01:45:02Z</dcterms:created>
  <dcterms:modified xsi:type="dcterms:W3CDTF">2021-12-04T02:00:31Z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6CC9A93CA35D4DAD8ED7345A062B1A58</vt:lpwstr>
  </property>
  <property fmtid="{D5CDD505-2E9C-101B-9397-08002B2CF9AE}" pid="3" name="KSOProductBuildVer">
    <vt:lpwstr>2052-11.1.0.11115</vt:lpwstr>
  </property>
</Properties>
</file>