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</definedName>
  </definedNames>
  <calcPr calcId="144525"/>
</workbook>
</file>

<file path=xl/sharedStrings.xml><?xml version="1.0" encoding="utf-8"?>
<sst xmlns="http://schemas.openxmlformats.org/spreadsheetml/2006/main" count="501" uniqueCount="201">
  <si>
    <t>去哪儿网酒店预付对账单</t>
  </si>
  <si>
    <t>供应商名称：</t>
  </si>
  <si>
    <t>港丰国际</t>
  </si>
  <si>
    <t>结算周期：</t>
  </si>
  <si>
    <t>2021-12-13至2021-12-19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</si>
  <si>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</si>
  <si>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</si>
  <si>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</si>
  <si>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</si>
  <si>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</si>
  <si>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</si>
  <si>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</si>
  <si>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</si>
  <si>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</si>
  <si>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</si>
  <si>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</si>
  <si>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</si>
  <si>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</si>
  <si>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</si>
  <si>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</si>
  <si>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¥19,857.00</t>
  </si>
  <si>
    <t>¥1,549.00</t>
  </si>
  <si>
    <t>¥1,539.00</t>
  </si>
  <si>
    <t>¥16,769.00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</si>
  <si>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</si>
  <si>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</si>
  <si>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</si>
  <si>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</si>
  <si>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</si>
  <si>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</si>
  <si>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</si>
  <si>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</si>
  <si>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</si>
  <si>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</si>
  <si>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</si>
  <si>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</si>
  <si>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</si>
  <si>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</si>
  <si>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</si>
  <si>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</si>
  <si>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</si>
  <si>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</si>
  <si>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</si>
  <si>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</si>
  <si>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</si>
  <si>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</si>
  <si>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</si>
  <si>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</si>
  <si>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</si>
  <si>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</si>
  <si>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</si>
  <si>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</si>
  <si>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</si>
  <si>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</si>
  <si>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</si>
  <si>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</si>
  <si>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</si>
  <si>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</si>
  <si>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</si>
  <si>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</si>
  <si>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</si>
  <si>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</si>
  <si>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</si>
  <si>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</si>
  <si>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</si>
  <si>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</si>
  <si>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</si>
  <si>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</si>
  <si>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</si>
  <si>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</si>
  <si>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702843086705</t>
  </si>
  <si>
    <t>2335744</t>
  </si>
  <si>
    <t>酒店预付</t>
  </si>
  <si>
    <t>否</t>
  </si>
  <si>
    <t>普通</t>
  </si>
  <si>
    <t>158544242</t>
  </si>
  <si>
    <t>新加坡丽思卡尔顿美年酒店 (Staycation Approved)</t>
  </si>
  <si>
    <t>1619975</t>
  </si>
  <si>
    <t>CHUN/KAILIANG</t>
  </si>
  <si>
    <t>2021-12-11</t>
  </si>
  <si>
    <t>2021-12-12</t>
  </si>
  <si>
    <t>2021-12-14</t>
  </si>
  <si>
    <t>¥4,692.00</t>
  </si>
  <si>
    <t>¥506.00</t>
  </si>
  <si>
    <t>¥4,186.00</t>
  </si>
  <si>
    <t>Deluxe Kallang King Room</t>
  </si>
  <si>
    <t>WEBSITE</t>
  </si>
  <si>
    <t>702846836988</t>
  </si>
  <si>
    <t>2339892</t>
  </si>
  <si>
    <t>805375591</t>
  </si>
  <si>
    <t>布里斯班 W 酒店</t>
  </si>
  <si>
    <t>WANG/ZHAOHUI|WANG/BOXIONG</t>
  </si>
  <si>
    <t>2021-12-19</t>
  </si>
  <si>
    <t>2021-12-20</t>
  </si>
  <si>
    <t>2021-12-14 10:39:21</t>
  </si>
  <si>
    <t>Wonderful King Room with Partial river view</t>
  </si>
  <si>
    <t>702846537459</t>
  </si>
  <si>
    <t>2339914</t>
  </si>
  <si>
    <t>221942717</t>
  </si>
  <si>
    <t>澳门喜来登大酒店</t>
  </si>
  <si>
    <t>LIANG/YUNZHI|LIANG/YUECHANG</t>
  </si>
  <si>
    <t>2021-12-15</t>
  </si>
  <si>
    <t>¥856.00</t>
  </si>
  <si>
    <t>¥94.00</t>
  </si>
  <si>
    <t>¥762.00</t>
  </si>
  <si>
    <t>Deluxe Double bed Room</t>
  </si>
  <si>
    <t>702822998002</t>
  </si>
  <si>
    <t>2305020</t>
  </si>
  <si>
    <t>158575034</t>
  </si>
  <si>
    <t>卡普鲁亚毛伊岛丽思卡尔顿酒店</t>
  </si>
  <si>
    <t>LEI/ZHIBO|ZENG/JINGHAN</t>
  </si>
  <si>
    <t>2021-11-20</t>
  </si>
  <si>
    <t>2021-12-16</t>
  </si>
  <si>
    <t>¥9,926.00</t>
  </si>
  <si>
    <t>¥738.00</t>
  </si>
  <si>
    <t>¥9,188.00</t>
  </si>
  <si>
    <t>Deluxe Room with Partial Ocean View</t>
  </si>
  <si>
    <t>702842186227</t>
  </si>
  <si>
    <t>2334694</t>
  </si>
  <si>
    <t>240237161</t>
  </si>
  <si>
    <t>欧文万豪AC 酒店</t>
  </si>
  <si>
    <t>Luyu/Han</t>
  </si>
  <si>
    <t>2021-12-10</t>
  </si>
  <si>
    <t>2021-12-17</t>
  </si>
  <si>
    <t>¥1,154.00</t>
  </si>
  <si>
    <t>¥87.00</t>
  </si>
  <si>
    <t>¥1,067.00</t>
  </si>
  <si>
    <t>2 Double Bed Room</t>
  </si>
  <si>
    <t>702824392139</t>
  </si>
  <si>
    <t>2306979</t>
  </si>
  <si>
    <t>245662876</t>
  </si>
  <si>
    <t>澳门巴黎人</t>
  </si>
  <si>
    <t>LIU/WENYUAN|LI/CHEN</t>
  </si>
  <si>
    <t>2021-11-22</t>
  </si>
  <si>
    <t>¥1,680.00</t>
  </si>
  <si>
    <t>¥114.00</t>
  </si>
  <si>
    <t>¥1,566.00</t>
  </si>
  <si>
    <t>Deluxe King Room</t>
  </si>
  <si>
    <t>合计</t>
  </si>
  <si>
    <t/>
  </si>
  <si>
    <t>¥18,308.00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</si>
  <si>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</si>
  <si>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</si>
  <si>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</si>
  <si>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</si>
  <si>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</si>
  <si>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</si>
  <si>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</si>
  <si>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</si>
  <si>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</si>
  <si>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A211221101749481</t>
  </si>
  <si>
    <t>A211221101805481</t>
  </si>
  <si>
    <r>
      <t>总计：</t>
    </r>
    <r>
      <rPr>
        <sz val="10"/>
        <rFont val="Arial"/>
        <charset val="134"/>
      </rPr>
      <t>16769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</si>
  <si>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</si>
  <si>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</si>
  <si>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</si>
  <si>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</si>
  <si>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</si>
  <si>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</si>
  <si>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</si>
  <si>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</si>
  <si>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</si>
  <si>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</si>
  <si>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</si>
  <si>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</si>
  <si>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</si>
  <si>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</si>
  <si>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</si>
  <si>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</si>
  <si>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LIANG YUNZHI,LIANG YUECHANG</t>
  </si>
  <si>
    <t>退房日周结</t>
  </si>
  <si>
    <t>762.00</t>
  </si>
  <si>
    <t>RMB</t>
  </si>
  <si>
    <t>0</t>
  </si>
  <si>
    <t>0.00</t>
  </si>
  <si>
    <t>去哪儿直连</t>
  </si>
  <si>
    <t>2021-12-14 15:55:42</t>
  </si>
  <si>
    <t>汇智国际旅游发展有限公司</t>
  </si>
  <si>
    <t>直连</t>
  </si>
  <si>
    <t>CHUN KAILIANG</t>
  </si>
  <si>
    <t>4186.00</t>
  </si>
  <si>
    <t>2021-12-11 14:27:30</t>
  </si>
  <si>
    <t>直采</t>
  </si>
  <si>
    <t>Luyu Han</t>
  </si>
  <si>
    <t>1067.00</t>
  </si>
  <si>
    <t>2021-12-10 15:40:42</t>
  </si>
  <si>
    <t>LIU WENYUAN,LI CHEN</t>
  </si>
  <si>
    <t>1566.00</t>
  </si>
  <si>
    <t>2021-11-22 08:53:15</t>
  </si>
  <si>
    <t>卡普鲁亚丽思卡尔顿酒店</t>
  </si>
  <si>
    <t>LEI ZHIBO,ZENG JINGHAN</t>
  </si>
  <si>
    <t>9188.00</t>
  </si>
  <si>
    <t>2021-11-20 13:28:34</t>
  </si>
  <si>
    <t>702806537206</t>
  </si>
  <si>
    <t>2021-11-04</t>
  </si>
  <si>
    <t>2288902</t>
  </si>
  <si>
    <t>洛杉矶大道喜来登酒店</t>
  </si>
  <si>
    <t>ZHONG XUANYI</t>
  </si>
  <si>
    <t>1460.00</t>
  </si>
  <si>
    <t>-1460</t>
  </si>
  <si>
    <t>2021-11-04 06:26:20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</si>
</sst>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15" borderId="14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14" borderId="13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1" fillId="14" borderId="10" applyNumberFormat="0" applyAlignment="0" applyProtection="0">
      <alignment vertical="center"/>
    </xf>
    <xf numFmtId="0" fontId="33" fillId="26" borderId="16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6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19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6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23</v>
      </c>
      <c r="J8" s="9" t="s">
        <v>19</v>
      </c>
      <c r="K8" s="9" t="s">
        <v>23</v>
      </c>
    </row>
    <row r="9" ht="15" customHeight="1" spans="1:11">
      <c r="A9" s="34" t="s">
        <v>27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28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29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30</v>
      </c>
      <c r="B12" s="39"/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U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0" t="s">
        <v>61</v>
      </c>
      <c r="Y1" s="10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7" t="s">
        <v>70</v>
      </c>
      <c r="B2" s="7" t="s">
        <v>71</v>
      </c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2</v>
      </c>
      <c r="N2" s="8" t="s">
        <v>79</v>
      </c>
      <c r="O2" s="8" t="s">
        <v>80</v>
      </c>
      <c r="P2" s="8" t="s">
        <v>81</v>
      </c>
      <c r="Q2" s="8"/>
      <c r="R2" s="12" t="s">
        <v>82</v>
      </c>
      <c r="S2" s="13" t="s">
        <v>19</v>
      </c>
      <c r="T2" s="8"/>
      <c r="U2" s="12" t="s">
        <v>19</v>
      </c>
      <c r="V2" s="12" t="s">
        <v>82</v>
      </c>
      <c r="W2" s="13" t="s">
        <v>83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7" t="s">
        <v>87</v>
      </c>
      <c r="B3" s="7" t="s">
        <v>88</v>
      </c>
      <c r="C3" s="7" t="s">
        <v>72</v>
      </c>
      <c r="D3" s="7" t="s">
        <v>73</v>
      </c>
      <c r="E3" s="7" t="s">
        <v>74</v>
      </c>
      <c r="F3" s="7" t="s">
        <v>73</v>
      </c>
      <c r="G3" s="7" t="s">
        <v>89</v>
      </c>
      <c r="H3" s="8" t="s">
        <v>90</v>
      </c>
      <c r="I3" s="8" t="s">
        <v>77</v>
      </c>
      <c r="J3" s="8" t="s">
        <v>2</v>
      </c>
      <c r="K3" s="8" t="s">
        <v>91</v>
      </c>
      <c r="L3" s="8">
        <v>1</v>
      </c>
      <c r="M3" s="8">
        <v>1</v>
      </c>
      <c r="N3" s="8" t="s">
        <v>81</v>
      </c>
      <c r="O3" s="8" t="s">
        <v>92</v>
      </c>
      <c r="P3" s="8" t="s">
        <v>93</v>
      </c>
      <c r="Q3" s="8"/>
      <c r="R3" s="12" t="s">
        <v>21</v>
      </c>
      <c r="S3" s="13" t="s">
        <v>21</v>
      </c>
      <c r="T3" s="8" t="s">
        <v>94</v>
      </c>
      <c r="U3" s="12" t="s">
        <v>19</v>
      </c>
      <c r="V3" s="12" t="s">
        <v>19</v>
      </c>
      <c r="W3" s="13" t="s">
        <v>19</v>
      </c>
      <c r="X3" s="13" t="s">
        <v>19</v>
      </c>
      <c r="Y3" s="12" t="s">
        <v>19</v>
      </c>
      <c r="Z3" s="13" t="s">
        <v>19</v>
      </c>
      <c r="AA3" s="15" t="s">
        <v>19</v>
      </c>
      <c r="AB3" t="s">
        <v>19</v>
      </c>
      <c r="AC3" t="s">
        <v>19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7" t="s">
        <v>96</v>
      </c>
      <c r="B4" s="7" t="s">
        <v>97</v>
      </c>
      <c r="C4" s="7" t="s">
        <v>72</v>
      </c>
      <c r="D4" s="7" t="s">
        <v>73</v>
      </c>
      <c r="E4" s="7" t="s">
        <v>74</v>
      </c>
      <c r="F4" s="7" t="s">
        <v>73</v>
      </c>
      <c r="G4" s="7" t="s">
        <v>98</v>
      </c>
      <c r="H4" s="8" t="s">
        <v>99</v>
      </c>
      <c r="I4" s="8" t="s">
        <v>77</v>
      </c>
      <c r="J4" s="8" t="s">
        <v>2</v>
      </c>
      <c r="K4" s="8" t="s">
        <v>100</v>
      </c>
      <c r="L4" s="8">
        <v>2</v>
      </c>
      <c r="M4" s="8">
        <v>1</v>
      </c>
      <c r="N4" s="8" t="s">
        <v>81</v>
      </c>
      <c r="O4" s="8" t="s">
        <v>81</v>
      </c>
      <c r="P4" s="8" t="s">
        <v>101</v>
      </c>
      <c r="Q4" s="8"/>
      <c r="R4" s="12" t="s">
        <v>102</v>
      </c>
      <c r="S4" s="13" t="s">
        <v>19</v>
      </c>
      <c r="T4" s="8"/>
      <c r="U4" s="12" t="s">
        <v>19</v>
      </c>
      <c r="V4" s="12" t="s">
        <v>102</v>
      </c>
      <c r="W4" s="13" t="s">
        <v>103</v>
      </c>
      <c r="X4" s="13" t="s">
        <v>19</v>
      </c>
      <c r="Y4" s="12" t="s">
        <v>19</v>
      </c>
      <c r="Z4" s="13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7" t="s">
        <v>106</v>
      </c>
      <c r="B5" s="7" t="s">
        <v>107</v>
      </c>
      <c r="C5" s="7" t="s">
        <v>72</v>
      </c>
      <c r="D5" s="7" t="s">
        <v>73</v>
      </c>
      <c r="E5" s="7" t="s">
        <v>74</v>
      </c>
      <c r="F5" s="7" t="s">
        <v>73</v>
      </c>
      <c r="G5" s="7" t="s">
        <v>108</v>
      </c>
      <c r="H5" s="8" t="s">
        <v>109</v>
      </c>
      <c r="I5" s="8" t="s">
        <v>77</v>
      </c>
      <c r="J5" s="8" t="s">
        <v>2</v>
      </c>
      <c r="K5" s="8" t="s">
        <v>110</v>
      </c>
      <c r="L5" s="8">
        <v>1</v>
      </c>
      <c r="M5" s="8">
        <v>2</v>
      </c>
      <c r="N5" s="8" t="s">
        <v>111</v>
      </c>
      <c r="O5" s="8" t="s">
        <v>81</v>
      </c>
      <c r="P5" s="8" t="s">
        <v>112</v>
      </c>
      <c r="Q5" s="8"/>
      <c r="R5" s="12" t="s">
        <v>113</v>
      </c>
      <c r="S5" s="13" t="s">
        <v>19</v>
      </c>
      <c r="T5" s="8"/>
      <c r="U5" s="12" t="s">
        <v>19</v>
      </c>
      <c r="V5" s="12" t="s">
        <v>113</v>
      </c>
      <c r="W5" s="13" t="s">
        <v>114</v>
      </c>
      <c r="X5" s="13" t="s">
        <v>19</v>
      </c>
      <c r="Y5" s="12" t="s">
        <v>19</v>
      </c>
      <c r="Z5" s="13" t="s">
        <v>19</v>
      </c>
      <c r="AA5" s="15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86</v>
      </c>
      <c r="AG5" t="s">
        <v>73</v>
      </c>
      <c r="AH5" t="s">
        <v>19</v>
      </c>
    </row>
    <row r="6" ht="14.25" customHeight="1" spans="1:34">
      <c r="A6" s="7" t="s">
        <v>117</v>
      </c>
      <c r="B6" s="7" t="s">
        <v>118</v>
      </c>
      <c r="C6" s="7" t="s">
        <v>72</v>
      </c>
      <c r="D6" s="7" t="s">
        <v>73</v>
      </c>
      <c r="E6" s="7" t="s">
        <v>74</v>
      </c>
      <c r="F6" s="7" t="s">
        <v>73</v>
      </c>
      <c r="G6" s="7" t="s">
        <v>119</v>
      </c>
      <c r="H6" s="8" t="s">
        <v>120</v>
      </c>
      <c r="I6" s="8" t="s">
        <v>77</v>
      </c>
      <c r="J6" s="8" t="s">
        <v>2</v>
      </c>
      <c r="K6" s="8" t="s">
        <v>121</v>
      </c>
      <c r="L6" s="8">
        <v>1</v>
      </c>
      <c r="M6" s="8">
        <v>1</v>
      </c>
      <c r="N6" s="8" t="s">
        <v>122</v>
      </c>
      <c r="O6" s="8" t="s">
        <v>112</v>
      </c>
      <c r="P6" s="8" t="s">
        <v>123</v>
      </c>
      <c r="Q6" s="8"/>
      <c r="R6" s="12" t="s">
        <v>124</v>
      </c>
      <c r="S6" s="13" t="s">
        <v>19</v>
      </c>
      <c r="T6" s="8"/>
      <c r="U6" s="12" t="s">
        <v>19</v>
      </c>
      <c r="V6" s="12" t="s">
        <v>124</v>
      </c>
      <c r="W6" s="13" t="s">
        <v>125</v>
      </c>
      <c r="X6" s="13" t="s">
        <v>19</v>
      </c>
      <c r="Y6" s="12" t="s">
        <v>19</v>
      </c>
      <c r="Z6" s="13" t="s">
        <v>19</v>
      </c>
      <c r="AA6" s="15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86</v>
      </c>
      <c r="AG6" t="s">
        <v>73</v>
      </c>
      <c r="AH6" t="s">
        <v>19</v>
      </c>
    </row>
    <row r="7" ht="14.25" customHeight="1" spans="1:34">
      <c r="A7" s="7" t="s">
        <v>128</v>
      </c>
      <c r="B7" s="7" t="s">
        <v>129</v>
      </c>
      <c r="C7" s="7" t="s">
        <v>72</v>
      </c>
      <c r="D7" s="7" t="s">
        <v>73</v>
      </c>
      <c r="E7" s="7" t="s">
        <v>74</v>
      </c>
      <c r="F7" s="7" t="s">
        <v>73</v>
      </c>
      <c r="G7" s="7" t="s">
        <v>130</v>
      </c>
      <c r="H7" s="8" t="s">
        <v>131</v>
      </c>
      <c r="I7" s="8" t="s">
        <v>77</v>
      </c>
      <c r="J7" s="8" t="s">
        <v>2</v>
      </c>
      <c r="K7" s="8" t="s">
        <v>132</v>
      </c>
      <c r="L7" s="8">
        <v>1</v>
      </c>
      <c r="M7" s="8">
        <v>3</v>
      </c>
      <c r="N7" s="8" t="s">
        <v>133</v>
      </c>
      <c r="O7" s="8" t="s">
        <v>112</v>
      </c>
      <c r="P7" s="8" t="s">
        <v>92</v>
      </c>
      <c r="Q7" s="8"/>
      <c r="R7" s="12" t="s">
        <v>134</v>
      </c>
      <c r="S7" s="13" t="s">
        <v>19</v>
      </c>
      <c r="T7" s="8"/>
      <c r="U7" s="12" t="s">
        <v>19</v>
      </c>
      <c r="V7" s="12" t="s">
        <v>134</v>
      </c>
      <c r="W7" s="13" t="s">
        <v>135</v>
      </c>
      <c r="X7" s="13" t="s">
        <v>19</v>
      </c>
      <c r="Y7" s="12" t="s">
        <v>19</v>
      </c>
      <c r="Z7" s="13" t="s">
        <v>19</v>
      </c>
      <c r="AA7" s="15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86</v>
      </c>
      <c r="AG7" t="s">
        <v>73</v>
      </c>
      <c r="AH7" t="s">
        <v>19</v>
      </c>
    </row>
    <row r="8" customHeight="1" spans="1:32">
      <c r="A8" s="11" t="s">
        <v>138</v>
      </c>
      <c r="B8" s="11"/>
      <c r="C8" s="11" t="s">
        <v>139</v>
      </c>
      <c r="D8" s="11"/>
      <c r="E8" s="11"/>
      <c r="F8" s="11"/>
      <c r="G8" s="11" t="s">
        <v>139</v>
      </c>
      <c r="H8" s="11" t="s">
        <v>139</v>
      </c>
      <c r="I8" s="11" t="s">
        <v>139</v>
      </c>
      <c r="J8" s="11" t="s">
        <v>139</v>
      </c>
      <c r="K8" s="11" t="s">
        <v>139</v>
      </c>
      <c r="L8" s="11" t="s">
        <v>139</v>
      </c>
      <c r="M8" s="11" t="s">
        <v>139</v>
      </c>
      <c r="N8" s="11" t="s">
        <v>139</v>
      </c>
      <c r="O8" s="11" t="s">
        <v>139</v>
      </c>
      <c r="P8" s="11" t="s">
        <v>139</v>
      </c>
      <c r="Q8" s="11"/>
      <c r="R8" s="14" t="s">
        <v>20</v>
      </c>
      <c r="S8" s="14" t="s">
        <v>21</v>
      </c>
      <c r="T8" s="11" t="s">
        <v>139</v>
      </c>
      <c r="U8" s="14"/>
      <c r="V8" s="14" t="s">
        <v>140</v>
      </c>
      <c r="W8" s="14" t="s">
        <v>22</v>
      </c>
      <c r="X8" s="14"/>
      <c r="Y8" s="14"/>
      <c r="Z8" s="14"/>
      <c r="AA8" s="11"/>
      <c r="AB8" s="14"/>
      <c r="AC8" s="11"/>
      <c r="AD8" s="11" t="s">
        <v>139</v>
      </c>
      <c r="AE8" s="11"/>
      <c r="AF8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141</v>
      </c>
      <c r="B1" s="4" t="s">
        <v>142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143</v>
      </c>
      <c r="H1" s="4" t="s">
        <v>144</v>
      </c>
      <c r="I1" s="4" t="s">
        <v>13</v>
      </c>
      <c r="J1" s="4" t="s">
        <v>17</v>
      </c>
      <c r="K1" s="4" t="s">
        <v>18</v>
      </c>
      <c r="L1" s="10" t="s">
        <v>145</v>
      </c>
      <c r="M1" s="4" t="s">
        <v>146</v>
      </c>
      <c r="N1" s="4" t="s">
        <v>147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148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A13" sqref="A13:C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5" t="s">
        <v>18</v>
      </c>
      <c r="H1" s="6" t="s">
        <v>149</v>
      </c>
    </row>
    <row r="2" ht="14.25" customHeight="1" spans="1:9">
      <c r="A2" s="7" t="s">
        <v>70</v>
      </c>
      <c r="B2" s="8" t="s">
        <v>80</v>
      </c>
      <c r="C2" s="8" t="s">
        <v>81</v>
      </c>
      <c r="D2" s="3">
        <v>4186</v>
      </c>
      <c r="E2" t="str">
        <f>VLOOKUP(A2,HOP!A:L,12,0)</f>
        <v>4186.00</v>
      </c>
      <c r="F2" t="str">
        <f>VLOOKUP(A2,HOP!A:C,3,0)</f>
        <v>2335744</v>
      </c>
      <c r="G2">
        <f>D2-E2</f>
        <v>0</v>
      </c>
      <c r="H2" t="str">
        <f>$H$1&amp;F2</f>
        <v>，2335744</v>
      </c>
      <c r="I2" t="str">
        <f>VLOOKUP(A2,HOP!A:T,20,0)</f>
        <v>直采</v>
      </c>
    </row>
    <row r="3" ht="14.25" hidden="1" customHeight="1" spans="1:9">
      <c r="A3" s="7" t="s">
        <v>87</v>
      </c>
      <c r="B3" s="8" t="s">
        <v>92</v>
      </c>
      <c r="C3" s="8" t="s">
        <v>93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>D3-E3</f>
        <v>#N/A</v>
      </c>
      <c r="H3" t="e">
        <f>$H$1&amp;F3</f>
        <v>#N/A</v>
      </c>
      <c r="I3" t="e">
        <f>VLOOKUP(A3,HOP!A:T,20,0)</f>
        <v>#N/A</v>
      </c>
    </row>
    <row r="4" ht="14.25" customHeight="1" spans="1:9">
      <c r="A4" s="7" t="s">
        <v>96</v>
      </c>
      <c r="B4" s="8" t="s">
        <v>81</v>
      </c>
      <c r="C4" s="8" t="s">
        <v>101</v>
      </c>
      <c r="D4" s="3">
        <v>762</v>
      </c>
      <c r="E4" t="str">
        <f>VLOOKUP(A4,HOP!A:L,12,0)</f>
        <v>762.00</v>
      </c>
      <c r="F4" t="str">
        <f>VLOOKUP(A4,HOP!A:C,3,0)</f>
        <v>2339914</v>
      </c>
      <c r="G4">
        <f>D4-E4</f>
        <v>0</v>
      </c>
      <c r="H4" t="str">
        <f>$H$1&amp;F4</f>
        <v>，2339914</v>
      </c>
      <c r="I4" t="str">
        <f>VLOOKUP(A4,HOP!A:T,20,0)</f>
        <v>直连</v>
      </c>
    </row>
    <row r="5" ht="14.25" customHeight="1" spans="1:9">
      <c r="A5" s="7" t="s">
        <v>106</v>
      </c>
      <c r="B5" s="8" t="s">
        <v>81</v>
      </c>
      <c r="C5" s="8" t="s">
        <v>112</v>
      </c>
      <c r="D5" s="3">
        <v>9188</v>
      </c>
      <c r="E5" t="str">
        <f>VLOOKUP(A5,HOP!A:L,12,0)</f>
        <v>9188.00</v>
      </c>
      <c r="F5" t="str">
        <f>VLOOKUP(A5,HOP!A:C,3,0)</f>
        <v>2305020</v>
      </c>
      <c r="G5">
        <f>D5-E5</f>
        <v>0</v>
      </c>
      <c r="H5" t="str">
        <f>$H$1&amp;F5</f>
        <v>，2305020</v>
      </c>
      <c r="I5" t="str">
        <f>VLOOKUP(A5,HOP!A:T,20,0)</f>
        <v>直连</v>
      </c>
    </row>
    <row r="6" ht="14.25" customHeight="1" spans="1:9">
      <c r="A6" s="7" t="s">
        <v>117</v>
      </c>
      <c r="B6" s="8" t="s">
        <v>112</v>
      </c>
      <c r="C6" s="8" t="s">
        <v>123</v>
      </c>
      <c r="D6" s="3">
        <v>1067</v>
      </c>
      <c r="E6" t="str">
        <f>VLOOKUP(A6,HOP!A:L,12,0)</f>
        <v>1067.00</v>
      </c>
      <c r="F6" t="str">
        <f>VLOOKUP(A6,HOP!A:C,3,0)</f>
        <v>2334694</v>
      </c>
      <c r="G6">
        <f>D6-E6</f>
        <v>0</v>
      </c>
      <c r="H6" t="str">
        <f>$H$1&amp;F6</f>
        <v>，2334694</v>
      </c>
      <c r="I6" t="str">
        <f>VLOOKUP(A6,HOP!A:T,20,0)</f>
        <v>直连</v>
      </c>
    </row>
    <row r="7" ht="14.25" customHeight="1" spans="1:9">
      <c r="A7" s="7" t="s">
        <v>128</v>
      </c>
      <c r="B7" s="8" t="s">
        <v>112</v>
      </c>
      <c r="C7" s="8" t="s">
        <v>92</v>
      </c>
      <c r="D7" s="3">
        <v>1566</v>
      </c>
      <c r="E7" t="str">
        <f>VLOOKUP(A7,HOP!A:L,12,0)</f>
        <v>1566.00</v>
      </c>
      <c r="F7" t="str">
        <f>VLOOKUP(A7,HOP!A:C,3,0)</f>
        <v>2306979</v>
      </c>
      <c r="G7">
        <f>D7-E7</f>
        <v>0</v>
      </c>
      <c r="H7" t="str">
        <f>$H$1&amp;F7</f>
        <v>，2306979</v>
      </c>
      <c r="I7" t="str">
        <f>VLOOKUP(A7,HOP!A:T,20,0)</f>
        <v>直连</v>
      </c>
    </row>
    <row r="9" spans="4:4">
      <c r="D9" s="3">
        <f>SUM(D2:D8)</f>
        <v>16769</v>
      </c>
    </row>
    <row r="10" ht="14.25" spans="4:4">
      <c r="D10" s="9" t="s">
        <v>23</v>
      </c>
    </row>
    <row r="13" spans="1:3">
      <c r="A13" t="s">
        <v>150</v>
      </c>
      <c r="C13">
        <v>4186</v>
      </c>
    </row>
    <row r="14" spans="1:3">
      <c r="A14" t="s">
        <v>151</v>
      </c>
      <c r="C14">
        <v>12583</v>
      </c>
    </row>
    <row r="15" spans="1:3">
      <c r="A15" s="6" t="s">
        <v>152</v>
      </c>
      <c r="C15">
        <f>SUBTOTAL(9,C13:C14)</f>
        <v>16769</v>
      </c>
    </row>
  </sheetData>
  <autoFilter ref="A1:I7">
    <filterColumn colId="3">
      <filters>
        <filter val="762.00"/>
        <filter val="1,067.00"/>
        <filter val="4,186.00"/>
        <filter val="9,188.00"/>
        <filter val="1,566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D1" sqref="D$1:D$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0">
      <c r="A1" s="2" t="s">
        <v>153</v>
      </c>
      <c r="B1" s="2" t="s">
        <v>154</v>
      </c>
      <c r="C1" s="2" t="s">
        <v>155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156</v>
      </c>
      <c r="I1" s="2" t="s">
        <v>157</v>
      </c>
      <c r="J1" s="2" t="s">
        <v>158</v>
      </c>
      <c r="K1" s="2" t="s">
        <v>159</v>
      </c>
      <c r="L1" s="2" t="s">
        <v>160</v>
      </c>
      <c r="M1" s="2" t="s">
        <v>161</v>
      </c>
      <c r="N1" s="2" t="s">
        <v>162</v>
      </c>
      <c r="O1" s="2" t="s">
        <v>163</v>
      </c>
      <c r="P1" s="2" t="s">
        <v>164</v>
      </c>
      <c r="Q1" s="2" t="s">
        <v>165</v>
      </c>
      <c r="R1" s="2" t="s">
        <v>166</v>
      </c>
      <c r="S1" s="2" t="s">
        <v>167</v>
      </c>
      <c r="T1" s="2" t="s">
        <v>168</v>
      </c>
    </row>
    <row r="2" s="1" customFormat="1" spans="1:20">
      <c r="A2" s="1" t="s">
        <v>96</v>
      </c>
      <c r="B2" s="1" t="s">
        <v>81</v>
      </c>
      <c r="C2" s="1" t="s">
        <v>97</v>
      </c>
      <c r="D2" s="1" t="s">
        <v>99</v>
      </c>
      <c r="E2" s="1" t="s">
        <v>169</v>
      </c>
      <c r="F2" s="1" t="s">
        <v>81</v>
      </c>
      <c r="G2" s="1" t="s">
        <v>101</v>
      </c>
      <c r="H2" s="1" t="s">
        <v>170</v>
      </c>
      <c r="I2" s="1" t="s">
        <v>171</v>
      </c>
      <c r="J2" s="1" t="s">
        <v>172</v>
      </c>
      <c r="K2" s="1" t="s">
        <v>171</v>
      </c>
      <c r="L2" s="1" t="s">
        <v>171</v>
      </c>
      <c r="M2" s="1" t="s">
        <v>173</v>
      </c>
      <c r="N2" s="1" t="s">
        <v>173</v>
      </c>
      <c r="O2" s="1" t="s">
        <v>174</v>
      </c>
      <c r="P2" s="1" t="s">
        <v>175</v>
      </c>
      <c r="Q2" s="1" t="s">
        <v>176</v>
      </c>
      <c r="R2" s="1" t="s">
        <v>73</v>
      </c>
      <c r="S2" s="1" t="s">
        <v>177</v>
      </c>
      <c r="T2" s="1" t="s">
        <v>178</v>
      </c>
    </row>
    <row r="3" s="1" customFormat="1" spans="1:20">
      <c r="A3" s="1" t="s">
        <v>70</v>
      </c>
      <c r="B3" s="1" t="s">
        <v>79</v>
      </c>
      <c r="C3" s="1" t="s">
        <v>71</v>
      </c>
      <c r="D3" s="1" t="s">
        <v>76</v>
      </c>
      <c r="E3" s="1" t="s">
        <v>179</v>
      </c>
      <c r="F3" s="1" t="s">
        <v>80</v>
      </c>
      <c r="G3" s="1" t="s">
        <v>81</v>
      </c>
      <c r="H3" s="1" t="s">
        <v>170</v>
      </c>
      <c r="I3" s="1" t="s">
        <v>180</v>
      </c>
      <c r="J3" s="1" t="s">
        <v>172</v>
      </c>
      <c r="K3" s="1" t="s">
        <v>180</v>
      </c>
      <c r="L3" s="1" t="s">
        <v>180</v>
      </c>
      <c r="M3" s="1" t="s">
        <v>173</v>
      </c>
      <c r="N3" s="1" t="s">
        <v>173</v>
      </c>
      <c r="O3" s="1" t="s">
        <v>174</v>
      </c>
      <c r="P3" s="1" t="s">
        <v>175</v>
      </c>
      <c r="Q3" s="1" t="s">
        <v>181</v>
      </c>
      <c r="R3" s="1" t="s">
        <v>73</v>
      </c>
      <c r="S3" s="1" t="s">
        <v>177</v>
      </c>
      <c r="T3" s="1" t="s">
        <v>182</v>
      </c>
    </row>
    <row r="4" s="1" customFormat="1" spans="1:20">
      <c r="A4" s="1" t="s">
        <v>117</v>
      </c>
      <c r="B4" s="1" t="s">
        <v>122</v>
      </c>
      <c r="C4" s="1" t="s">
        <v>118</v>
      </c>
      <c r="D4" s="1" t="s">
        <v>120</v>
      </c>
      <c r="E4" s="1" t="s">
        <v>183</v>
      </c>
      <c r="F4" s="1" t="s">
        <v>112</v>
      </c>
      <c r="G4" s="1" t="s">
        <v>123</v>
      </c>
      <c r="H4" s="1" t="s">
        <v>170</v>
      </c>
      <c r="I4" s="1" t="s">
        <v>184</v>
      </c>
      <c r="J4" s="1" t="s">
        <v>172</v>
      </c>
      <c r="K4" s="1" t="s">
        <v>184</v>
      </c>
      <c r="L4" s="1" t="s">
        <v>184</v>
      </c>
      <c r="M4" s="1" t="s">
        <v>173</v>
      </c>
      <c r="N4" s="1" t="s">
        <v>173</v>
      </c>
      <c r="O4" s="1" t="s">
        <v>174</v>
      </c>
      <c r="P4" s="1" t="s">
        <v>175</v>
      </c>
      <c r="Q4" s="1" t="s">
        <v>185</v>
      </c>
      <c r="R4" s="1" t="s">
        <v>73</v>
      </c>
      <c r="S4" s="1" t="s">
        <v>177</v>
      </c>
      <c r="T4" s="1" t="s">
        <v>178</v>
      </c>
    </row>
    <row r="5" s="1" customFormat="1" spans="1:20">
      <c r="A5" s="1" t="s">
        <v>128</v>
      </c>
      <c r="B5" s="1" t="s">
        <v>133</v>
      </c>
      <c r="C5" s="1" t="s">
        <v>129</v>
      </c>
      <c r="D5" s="1" t="s">
        <v>131</v>
      </c>
      <c r="E5" s="1" t="s">
        <v>186</v>
      </c>
      <c r="F5" s="1" t="s">
        <v>112</v>
      </c>
      <c r="G5" s="1" t="s">
        <v>92</v>
      </c>
      <c r="H5" s="1" t="s">
        <v>170</v>
      </c>
      <c r="I5" s="1" t="s">
        <v>187</v>
      </c>
      <c r="J5" s="1" t="s">
        <v>172</v>
      </c>
      <c r="K5" s="1" t="s">
        <v>187</v>
      </c>
      <c r="L5" s="1" t="s">
        <v>187</v>
      </c>
      <c r="M5" s="1" t="s">
        <v>173</v>
      </c>
      <c r="N5" s="1" t="s">
        <v>173</v>
      </c>
      <c r="O5" s="1" t="s">
        <v>174</v>
      </c>
      <c r="P5" s="1" t="s">
        <v>175</v>
      </c>
      <c r="Q5" s="1" t="s">
        <v>188</v>
      </c>
      <c r="R5" s="1" t="s">
        <v>73</v>
      </c>
      <c r="S5" s="1" t="s">
        <v>177</v>
      </c>
      <c r="T5" s="1" t="s">
        <v>178</v>
      </c>
    </row>
    <row r="6" s="1" customFormat="1" spans="1:20">
      <c r="A6" s="1" t="s">
        <v>106</v>
      </c>
      <c r="B6" s="1" t="s">
        <v>111</v>
      </c>
      <c r="C6" s="1" t="s">
        <v>107</v>
      </c>
      <c r="D6" s="1" t="s">
        <v>189</v>
      </c>
      <c r="E6" s="1" t="s">
        <v>190</v>
      </c>
      <c r="F6" s="1" t="s">
        <v>81</v>
      </c>
      <c r="G6" s="1" t="s">
        <v>112</v>
      </c>
      <c r="H6" s="1" t="s">
        <v>170</v>
      </c>
      <c r="I6" s="1" t="s">
        <v>191</v>
      </c>
      <c r="J6" s="1" t="s">
        <v>172</v>
      </c>
      <c r="K6" s="1" t="s">
        <v>191</v>
      </c>
      <c r="L6" s="1" t="s">
        <v>191</v>
      </c>
      <c r="M6" s="1" t="s">
        <v>173</v>
      </c>
      <c r="N6" s="1" t="s">
        <v>173</v>
      </c>
      <c r="O6" s="1" t="s">
        <v>174</v>
      </c>
      <c r="P6" s="1" t="s">
        <v>175</v>
      </c>
      <c r="Q6" s="1" t="s">
        <v>192</v>
      </c>
      <c r="R6" s="1" t="s">
        <v>73</v>
      </c>
      <c r="S6" s="1" t="s">
        <v>177</v>
      </c>
      <c r="T6" s="1" t="s">
        <v>178</v>
      </c>
    </row>
    <row r="7" s="1" customFormat="1" spans="1:20">
      <c r="A7" s="1" t="s">
        <v>193</v>
      </c>
      <c r="B7" s="1" t="s">
        <v>194</v>
      </c>
      <c r="C7" s="1" t="s">
        <v>195</v>
      </c>
      <c r="D7" s="1" t="s">
        <v>196</v>
      </c>
      <c r="E7" s="1" t="s">
        <v>197</v>
      </c>
      <c r="F7" s="1" t="s">
        <v>101</v>
      </c>
      <c r="G7" s="1" t="s">
        <v>123</v>
      </c>
      <c r="H7" s="1" t="s">
        <v>170</v>
      </c>
      <c r="I7" s="1" t="s">
        <v>198</v>
      </c>
      <c r="J7" s="1" t="s">
        <v>172</v>
      </c>
      <c r="K7" s="1" t="s">
        <v>198</v>
      </c>
      <c r="L7" s="1" t="s">
        <v>174</v>
      </c>
      <c r="M7" s="1" t="s">
        <v>199</v>
      </c>
      <c r="N7" s="1" t="s">
        <v>199</v>
      </c>
      <c r="O7" s="1" t="s">
        <v>174</v>
      </c>
      <c r="P7" s="1" t="s">
        <v>175</v>
      </c>
      <c r="Q7" s="1" t="s">
        <v>200</v>
      </c>
      <c r="R7" s="1" t="s">
        <v>73</v>
      </c>
      <c r="S7" s="1" t="s">
        <v>177</v>
      </c>
      <c r="T7" s="1" t="s">
        <v>178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2021-12-21T02:18:04Z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8DE3722109B84646893F5D0AC88EFD6F</vt:lpwstr>
  </property>
</Properties>
</file>