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</definedName>
  </definedNames>
  <calcPr calcId="144525"/>
</workbook>
</file>

<file path=xl/sharedStrings.xml><?xml version="1.0" encoding="utf-8"?>
<sst xmlns="http://schemas.openxmlformats.org/spreadsheetml/2006/main" count="235" uniqueCount="111">
  <si>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</si>
  <si>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</si>
  <si>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</si>
  <si>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</si>
  <si>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</si>
  <si>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</si>
  <si>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</si>
  <si>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</si>
  <si>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</si>
  <si>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</si>
  <si>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</si>
  <si>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</si>
  <si>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</si>
  <si>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</si>
  <si>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</si>
  <si>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</si>
  <si>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</si>
  <si>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</si>
  <si>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</si>
  <si>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</si>
  <si>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</si>
  <si>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</si>
  <si>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</si>
  <si>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</si>
  <si>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</si>
  <si>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</si>
  <si>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</si>
  <si>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[南投]南投庐山温泉正扬大饭店(Jeng Yang Hot Spring Hotel)(81210342)</t>
  </si>
  <si>
    <t>A栋-标准双人房&lt;2人入住&gt;&lt;早餐&gt;</t>
  </si>
  <si>
    <t>CNY</t>
  </si>
  <si>
    <t>CHEN/SHIH YING,CHEN/SHIH YING</t>
  </si>
  <si>
    <t>CA13744211223CNY</t>
  </si>
  <si>
    <t>未提现</t>
  </si>
  <si>
    <t>携程开票</t>
  </si>
  <si>
    <t>CHEN SHIH YING</t>
  </si>
  <si>
    <t>[上海]上海海悦滨江酒店公寓(80243258)</t>
  </si>
  <si>
    <t>陆家嘴缩影&lt;2人入住&gt;</t>
  </si>
  <si>
    <t>杜霁萌</t>
  </si>
  <si>
    <t>[上海]汉庭酒店(上海嘉定城中路店)(76438865)</t>
  </si>
  <si>
    <t>大床房&lt;2人入住&gt;</t>
  </si>
  <si>
    <t>孙文</t>
  </si>
  <si>
    <t>R2018021071451201001</t>
  </si>
  <si>
    <t>[上海]锦江之星风尚(上海南京路步行街福建中路店)(80243041)</t>
  </si>
  <si>
    <t>标准房A&lt;2人入住&gt;&lt;钻石会员&gt;&lt;交叉用户机票，高铁，汽车，船票，用车&gt;</t>
  </si>
  <si>
    <t>刘高伟</t>
  </si>
  <si>
    <t>[null](81314465)</t>
  </si>
  <si>
    <t>[null](80250133)</t>
  </si>
  <si>
    <t>退单</t>
  </si>
  <si>
    <t>，</t>
  </si>
  <si>
    <t>16885653098此单多收660元待退回</t>
  </si>
  <si>
    <t xml:space="preserve"> 4427 CNY</t>
  </si>
  <si>
    <t>A211223092204481</t>
  </si>
  <si>
    <t>A2112230922483605</t>
  </si>
  <si>
    <t>总计：4427元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</si>
  <si>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</si>
  <si>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</si>
  <si>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</si>
  <si>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</si>
  <si>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</si>
  <si>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</si>
  <si>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</si>
  <si>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</si>
  <si>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</si>
  <si>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</si>
  <si>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</si>
  <si>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</si>
  <si>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</si>
  <si>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</si>
  <si>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</si>
  <si>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</si>
  <si>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</si>
  <si>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2021-11-30</t>
  </si>
  <si>
    <t>2319158</t>
  </si>
  <si>
    <t>上海海悦滨江酒店公寓</t>
  </si>
  <si>
    <t>2021-12-08</t>
  </si>
  <si>
    <t>退房日月结</t>
  </si>
  <si>
    <t>2643.04</t>
  </si>
  <si>
    <t>RMB</t>
  </si>
  <si>
    <t>0</t>
  </si>
  <si>
    <t>0.00</t>
  </si>
  <si>
    <t>携程汇登国内直连</t>
  </si>
  <si>
    <t>2021-11-30 06:58:02</t>
  </si>
  <si>
    <t>否</t>
  </si>
  <si>
    <t>广州汇登信息科技有限公司</t>
  </si>
  <si>
    <t>直连</t>
  </si>
  <si>
    <t>2021-12-05</t>
  </si>
  <si>
    <t>2328169</t>
  </si>
  <si>
    <t>汉庭酒店(上海嘉定城中路店)</t>
  </si>
  <si>
    <t>2021-12-06</t>
  </si>
  <si>
    <t>386.00</t>
  </si>
  <si>
    <t>2021-12-05 23:33:24</t>
  </si>
  <si>
    <t>2328690</t>
  </si>
  <si>
    <t>锦江之星风尚(上海南京路步行街福建中路店)</t>
  </si>
  <si>
    <t>428.00</t>
  </si>
  <si>
    <t>2021-12-06 13:21:23</t>
  </si>
  <si>
    <t>2021-12-07</t>
  </si>
  <si>
    <t>2330106</t>
  </si>
  <si>
    <t>城市便捷酒店（荆门银泰城火车站店）</t>
  </si>
  <si>
    <t>江超</t>
  </si>
  <si>
    <t>150.00</t>
  </si>
  <si>
    <t>2021-12-07 21:27:00</t>
  </si>
  <si>
    <t>2330109</t>
  </si>
  <si>
    <t>张越智</t>
  </si>
  <si>
    <t>160.00</t>
  </si>
  <si>
    <t>2021-12-07 21:28:46</t>
  </si>
  <si>
    <t>2330180</t>
  </si>
  <si>
    <t>贝壳酒店（南昌学院路店）</t>
  </si>
  <si>
    <t>邓猛</t>
  </si>
  <si>
    <t>135.00</t>
  </si>
  <si>
    <t>-135</t>
  </si>
  <si>
    <t>2021-12-07 22:40:44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</si>
</sst>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8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3" fillId="25" borderId="8" applyNumberFormat="0" applyAlignment="0" applyProtection="0">
      <alignment vertical="center"/>
    </xf>
    <xf numFmtId="0" fontId="22" fillId="25" borderId="1" applyNumberFormat="0" applyAlignment="0" applyProtection="0">
      <alignment vertical="center"/>
    </xf>
    <xf numFmtId="0" fontId="11" fillId="11" borderId="2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16885653098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44536</v>
      </c>
      <c r="G2" s="5">
        <v>44538</v>
      </c>
      <c r="H2" s="4">
        <v>1</v>
      </c>
      <c r="I2" s="4">
        <v>2</v>
      </c>
      <c r="J2" s="4">
        <v>2</v>
      </c>
      <c r="K2" s="4" t="s">
        <v>29</v>
      </c>
      <c r="L2" s="4">
        <v>660</v>
      </c>
      <c r="M2" s="4">
        <v>660</v>
      </c>
      <c r="N2" s="4" t="s">
        <v>30</v>
      </c>
      <c r="O2" s="4" t="s">
        <v>31</v>
      </c>
      <c r="P2" s="4" t="s">
        <v>32</v>
      </c>
      <c r="Q2" s="4">
        <v>0</v>
      </c>
      <c r="R2" s="7">
        <v>44528</v>
      </c>
      <c r="S2" s="5">
        <v>44553</v>
      </c>
      <c r="T2" s="4" t="s">
        <v>33</v>
      </c>
      <c r="U2" s="4">
        <v>660</v>
      </c>
      <c r="V2" s="4">
        <v>0</v>
      </c>
      <c r="W2" s="4">
        <v>0</v>
      </c>
      <c r="X2" s="4"/>
      <c r="Y2" s="4" t="s">
        <v>34</v>
      </c>
    </row>
    <row r="3" s="4" customFormat="1" spans="1:23">
      <c r="A3" s="4">
        <v>16890227672</v>
      </c>
      <c r="B3" s="4" t="s">
        <v>25</v>
      </c>
      <c r="C3" s="4" t="s">
        <v>26</v>
      </c>
      <c r="D3" s="4" t="s">
        <v>35</v>
      </c>
      <c r="E3" s="4" t="s">
        <v>36</v>
      </c>
      <c r="F3" s="5">
        <v>44530</v>
      </c>
      <c r="G3" s="5">
        <v>44538</v>
      </c>
      <c r="H3" s="4">
        <v>1</v>
      </c>
      <c r="I3" s="4">
        <v>8</v>
      </c>
      <c r="J3" s="4">
        <v>8</v>
      </c>
      <c r="K3" s="4" t="s">
        <v>29</v>
      </c>
      <c r="L3" s="4">
        <v>2643</v>
      </c>
      <c r="M3" s="4">
        <v>2643</v>
      </c>
      <c r="N3" s="4" t="s">
        <v>37</v>
      </c>
      <c r="O3" s="4" t="s">
        <v>31</v>
      </c>
      <c r="P3" s="4" t="s">
        <v>32</v>
      </c>
      <c r="Q3" s="4">
        <v>0</v>
      </c>
      <c r="R3" s="7">
        <v>44530</v>
      </c>
      <c r="S3" s="5">
        <v>44553</v>
      </c>
      <c r="T3" s="4" t="s">
        <v>33</v>
      </c>
      <c r="U3" s="4">
        <v>2643</v>
      </c>
      <c r="V3" s="4">
        <v>0</v>
      </c>
      <c r="W3" s="4">
        <v>0</v>
      </c>
    </row>
    <row r="4" s="4" customFormat="1" spans="1:25">
      <c r="A4" s="4">
        <v>16927282438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44536</v>
      </c>
      <c r="G4" s="5">
        <v>44538</v>
      </c>
      <c r="H4" s="4">
        <v>1</v>
      </c>
      <c r="I4" s="4">
        <v>2</v>
      </c>
      <c r="J4" s="4">
        <v>2</v>
      </c>
      <c r="K4" s="4" t="s">
        <v>29</v>
      </c>
      <c r="L4" s="4">
        <v>386</v>
      </c>
      <c r="M4" s="4">
        <v>386</v>
      </c>
      <c r="N4" s="4" t="s">
        <v>40</v>
      </c>
      <c r="O4" s="4" t="s">
        <v>31</v>
      </c>
      <c r="P4" s="4" t="s">
        <v>32</v>
      </c>
      <c r="Q4" s="4">
        <v>0</v>
      </c>
      <c r="R4" s="7">
        <v>44535</v>
      </c>
      <c r="S4" s="5">
        <v>44553</v>
      </c>
      <c r="T4" s="4" t="s">
        <v>33</v>
      </c>
      <c r="U4" s="4">
        <v>386</v>
      </c>
      <c r="V4" s="4">
        <v>0</v>
      </c>
      <c r="W4" s="4">
        <v>0</v>
      </c>
      <c r="X4" s="4"/>
      <c r="Y4" s="4" t="s">
        <v>41</v>
      </c>
    </row>
    <row r="5" s="4" customFormat="1" spans="1:25">
      <c r="A5" s="4">
        <v>16928729389</v>
      </c>
      <c r="B5" s="4" t="s">
        <v>25</v>
      </c>
      <c r="C5" s="4" t="s">
        <v>26</v>
      </c>
      <c r="D5" s="4" t="s">
        <v>42</v>
      </c>
      <c r="E5" s="4" t="s">
        <v>43</v>
      </c>
      <c r="F5" s="5">
        <v>44536</v>
      </c>
      <c r="G5" s="5">
        <v>44538</v>
      </c>
      <c r="H5" s="4">
        <v>1</v>
      </c>
      <c r="I5" s="4">
        <v>2</v>
      </c>
      <c r="J5" s="4">
        <v>2</v>
      </c>
      <c r="K5" s="4" t="s">
        <v>29</v>
      </c>
      <c r="L5" s="4">
        <v>428</v>
      </c>
      <c r="M5" s="4">
        <v>428</v>
      </c>
      <c r="N5" s="4" t="s">
        <v>44</v>
      </c>
      <c r="O5" s="4" t="s">
        <v>31</v>
      </c>
      <c r="P5" s="4" t="s">
        <v>32</v>
      </c>
      <c r="Q5" s="4">
        <v>0</v>
      </c>
      <c r="R5" s="7">
        <v>44536</v>
      </c>
      <c r="S5" s="5">
        <v>44553</v>
      </c>
      <c r="T5" s="4" t="s">
        <v>33</v>
      </c>
      <c r="U5" s="4">
        <v>428</v>
      </c>
      <c r="V5" s="4">
        <v>0</v>
      </c>
      <c r="W5" s="4">
        <v>0</v>
      </c>
      <c r="X5" s="4"/>
      <c r="Y5" s="4">
        <v>104085183354</v>
      </c>
    </row>
    <row r="6" s="4" customFormat="1" spans="1:23">
      <c r="A6" s="4">
        <v>16938842026</v>
      </c>
      <c r="B6" s="4" t="s">
        <v>25</v>
      </c>
      <c r="C6" s="4" t="s">
        <v>26</v>
      </c>
      <c r="D6" s="4" t="s">
        <v>45</v>
      </c>
      <c r="E6" s="4"/>
      <c r="F6" s="5">
        <v>44537</v>
      </c>
      <c r="G6" s="5">
        <v>44538</v>
      </c>
      <c r="H6" s="4">
        <v>0</v>
      </c>
      <c r="I6" s="4">
        <v>1</v>
      </c>
      <c r="J6" s="4">
        <v>0</v>
      </c>
      <c r="K6" s="4" t="s">
        <v>29</v>
      </c>
      <c r="L6" s="4">
        <v>150</v>
      </c>
      <c r="M6" s="4">
        <v>150</v>
      </c>
      <c r="N6" s="4"/>
      <c r="O6" s="4" t="s">
        <v>31</v>
      </c>
      <c r="P6" s="4" t="s">
        <v>32</v>
      </c>
      <c r="Q6" s="4">
        <v>0</v>
      </c>
      <c r="R6" s="7">
        <v>44537</v>
      </c>
      <c r="S6" s="5">
        <v>44553</v>
      </c>
      <c r="T6" s="4" t="s">
        <v>33</v>
      </c>
      <c r="U6" s="4">
        <v>150</v>
      </c>
      <c r="V6" s="4">
        <v>0</v>
      </c>
      <c r="W6" s="4">
        <v>0</v>
      </c>
    </row>
    <row r="7" s="4" customFormat="1" spans="1:23">
      <c r="A7" s="4">
        <v>16938863485</v>
      </c>
      <c r="B7" s="4" t="s">
        <v>25</v>
      </c>
      <c r="C7" s="4" t="s">
        <v>26</v>
      </c>
      <c r="D7" s="4" t="s">
        <v>45</v>
      </c>
      <c r="E7" s="4"/>
      <c r="F7" s="5">
        <v>44537</v>
      </c>
      <c r="G7" s="5">
        <v>44538</v>
      </c>
      <c r="H7" s="4">
        <v>0</v>
      </c>
      <c r="I7" s="4">
        <v>1</v>
      </c>
      <c r="J7" s="4">
        <v>0</v>
      </c>
      <c r="K7" s="4" t="s">
        <v>29</v>
      </c>
      <c r="L7" s="4">
        <v>160</v>
      </c>
      <c r="M7" s="4">
        <v>160</v>
      </c>
      <c r="N7" s="4"/>
      <c r="O7" s="4" t="s">
        <v>31</v>
      </c>
      <c r="P7" s="4" t="s">
        <v>32</v>
      </c>
      <c r="Q7" s="4">
        <v>0</v>
      </c>
      <c r="R7" s="7">
        <v>44537</v>
      </c>
      <c r="S7" s="5">
        <v>44553</v>
      </c>
      <c r="T7" s="4" t="s">
        <v>33</v>
      </c>
      <c r="U7" s="4">
        <v>160</v>
      </c>
      <c r="V7" s="4">
        <v>0</v>
      </c>
      <c r="W7" s="4">
        <v>0</v>
      </c>
    </row>
    <row r="8" s="4" customFormat="1" spans="1:23">
      <c r="A8" s="4">
        <v>16939456432</v>
      </c>
      <c r="B8" s="4" t="s">
        <v>25</v>
      </c>
      <c r="C8" s="4" t="s">
        <v>26</v>
      </c>
      <c r="D8" s="4" t="s">
        <v>46</v>
      </c>
      <c r="E8" s="4"/>
      <c r="F8" s="5">
        <v>44537</v>
      </c>
      <c r="G8" s="5">
        <v>44538</v>
      </c>
      <c r="H8" s="4">
        <v>0</v>
      </c>
      <c r="I8" s="4">
        <v>1</v>
      </c>
      <c r="J8" s="4">
        <v>0</v>
      </c>
      <c r="K8" s="4" t="s">
        <v>29</v>
      </c>
      <c r="L8" s="4">
        <v>135</v>
      </c>
      <c r="M8" s="4">
        <v>135</v>
      </c>
      <c r="N8" s="4"/>
      <c r="O8" s="4" t="s">
        <v>31</v>
      </c>
      <c r="P8" s="4" t="s">
        <v>32</v>
      </c>
      <c r="Q8" s="4">
        <v>0</v>
      </c>
      <c r="R8" s="7">
        <v>44537</v>
      </c>
      <c r="S8" s="5">
        <v>44553</v>
      </c>
      <c r="T8" s="4" t="s">
        <v>33</v>
      </c>
      <c r="U8" s="4">
        <v>135</v>
      </c>
      <c r="V8" s="4">
        <v>0</v>
      </c>
      <c r="W8" s="4">
        <v>0</v>
      </c>
    </row>
    <row r="9" s="4" customFormat="1" spans="1:23">
      <c r="A9" s="4">
        <v>16939456432</v>
      </c>
      <c r="B9" s="4" t="s">
        <v>25</v>
      </c>
      <c r="C9" s="4" t="s">
        <v>47</v>
      </c>
      <c r="D9" s="4" t="s">
        <v>46</v>
      </c>
      <c r="E9" s="4"/>
      <c r="F9" s="5">
        <v>44537</v>
      </c>
      <c r="G9" s="5">
        <v>44538</v>
      </c>
      <c r="H9" s="4">
        <v>0</v>
      </c>
      <c r="I9" s="4">
        <v>1</v>
      </c>
      <c r="J9" s="4">
        <v>0</v>
      </c>
      <c r="K9" s="4" t="s">
        <v>29</v>
      </c>
      <c r="L9" s="4">
        <v>-135</v>
      </c>
      <c r="M9" s="4">
        <v>-135</v>
      </c>
      <c r="N9" s="4"/>
      <c r="O9" s="4" t="s">
        <v>31</v>
      </c>
      <c r="P9" s="4" t="s">
        <v>32</v>
      </c>
      <c r="Q9" s="4">
        <v>0</v>
      </c>
      <c r="R9" s="7">
        <v>44537</v>
      </c>
      <c r="S9" s="5">
        <v>44553</v>
      </c>
      <c r="T9" s="4" t="s">
        <v>33</v>
      </c>
      <c r="U9" s="4">
        <v>-135</v>
      </c>
      <c r="V9" s="4">
        <v>0</v>
      </c>
      <c r="W9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7"/>
  <sheetViews>
    <sheetView tabSelected="1" workbookViewId="0">
      <selection activeCell="A15" sqref="A15:C17"/>
    </sheetView>
  </sheetViews>
  <sheetFormatPr defaultColWidth="9" defaultRowHeight="13.5"/>
  <cols>
    <col min="1" max="1" width="16.5" style="4" customWidth="1"/>
    <col min="2" max="2" width="11.5" style="4"/>
    <col min="3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48</v>
      </c>
    </row>
    <row r="2" s="4" customFormat="1" spans="1:10">
      <c r="A2" s="4">
        <v>16885653098</v>
      </c>
      <c r="B2" s="5">
        <v>44536</v>
      </c>
      <c r="C2" s="5">
        <v>44538</v>
      </c>
      <c r="D2" s="4">
        <v>660</v>
      </c>
      <c r="E2" s="4" t="e">
        <f>VLOOKUP(A2,HOP!A:L,12,0)</f>
        <v>#N/A</v>
      </c>
      <c r="F2" s="4">
        <v>2317705</v>
      </c>
      <c r="G2" s="4" t="e">
        <f>D2-E2</f>
        <v>#N/A</v>
      </c>
      <c r="H2" s="4" t="str">
        <f>$H$1&amp;F2</f>
        <v>，2317705</v>
      </c>
      <c r="I2" s="4" t="e">
        <f>VLOOKUP(A2,HOP!A:T,20,0)</f>
        <v>#N/A</v>
      </c>
      <c r="J2" s="4" t="s">
        <v>49</v>
      </c>
    </row>
    <row r="3" s="4" customFormat="1" spans="1:9">
      <c r="A3" s="4">
        <v>16890227672</v>
      </c>
      <c r="B3" s="5">
        <v>44530</v>
      </c>
      <c r="C3" s="5">
        <v>44538</v>
      </c>
      <c r="D3" s="4">
        <v>2643</v>
      </c>
      <c r="E3" s="4" t="str">
        <f>VLOOKUP(A3,HOP!A:L,12,0)</f>
        <v>2643.04</v>
      </c>
      <c r="F3" s="4" t="str">
        <f>VLOOKUP(A3,HOP!A:C,3,0)</f>
        <v>2319158</v>
      </c>
      <c r="G3" s="4">
        <f t="shared" ref="G3:G8" si="0">D3-E3</f>
        <v>-0.0399999999999636</v>
      </c>
      <c r="H3" s="4" t="str">
        <f t="shared" ref="H3:H8" si="1">$H$1&amp;F3</f>
        <v>，2319158</v>
      </c>
      <c r="I3" s="4" t="str">
        <f>VLOOKUP(A3,HOP!A:T,20,0)</f>
        <v>直连</v>
      </c>
    </row>
    <row r="4" s="4" customFormat="1" spans="1:9">
      <c r="A4" s="4">
        <v>16927282438</v>
      </c>
      <c r="B4" s="5">
        <v>44536</v>
      </c>
      <c r="C4" s="5">
        <v>44538</v>
      </c>
      <c r="D4" s="4">
        <v>386</v>
      </c>
      <c r="E4" s="4" t="str">
        <f>VLOOKUP(A4,HOP!A:L,12,0)</f>
        <v>386.00</v>
      </c>
      <c r="F4" s="4" t="str">
        <f>VLOOKUP(A4,HOP!A:C,3,0)</f>
        <v>2328169</v>
      </c>
      <c r="G4" s="4">
        <f t="shared" si="0"/>
        <v>0</v>
      </c>
      <c r="H4" s="4" t="str">
        <f t="shared" si="1"/>
        <v>，2328169</v>
      </c>
      <c r="I4" s="4" t="str">
        <f>VLOOKUP(A4,HOP!A:T,20,0)</f>
        <v>直连</v>
      </c>
    </row>
    <row r="5" s="4" customFormat="1" spans="1:9">
      <c r="A5" s="4">
        <v>16928729389</v>
      </c>
      <c r="B5" s="5">
        <v>44536</v>
      </c>
      <c r="C5" s="5">
        <v>44538</v>
      </c>
      <c r="D5" s="4">
        <v>428</v>
      </c>
      <c r="E5" s="4" t="str">
        <f>VLOOKUP(A5,HOP!A:L,12,0)</f>
        <v>428.00</v>
      </c>
      <c r="F5" s="4" t="str">
        <f>VLOOKUP(A5,HOP!A:C,3,0)</f>
        <v>2328690</v>
      </c>
      <c r="G5" s="4">
        <f t="shared" si="0"/>
        <v>0</v>
      </c>
      <c r="H5" s="4" t="str">
        <f t="shared" si="1"/>
        <v>，2328690</v>
      </c>
      <c r="I5" s="4" t="str">
        <f>VLOOKUP(A5,HOP!A:T,20,0)</f>
        <v>直连</v>
      </c>
    </row>
    <row r="6" s="4" customFormat="1" spans="1:9">
      <c r="A6" s="4">
        <v>16938842026</v>
      </c>
      <c r="B6" s="5">
        <v>44537</v>
      </c>
      <c r="C6" s="5">
        <v>44538</v>
      </c>
      <c r="D6" s="4">
        <v>150</v>
      </c>
      <c r="E6" s="4" t="str">
        <f>VLOOKUP(A6,HOP!A:L,12,0)</f>
        <v>150.00</v>
      </c>
      <c r="F6" s="4" t="str">
        <f>VLOOKUP(A6,HOP!A:C,3,0)</f>
        <v>2330106</v>
      </c>
      <c r="G6" s="4">
        <f t="shared" si="0"/>
        <v>0</v>
      </c>
      <c r="H6" s="4" t="str">
        <f t="shared" si="1"/>
        <v>，2330106</v>
      </c>
      <c r="I6" s="4" t="str">
        <f>VLOOKUP(A6,HOP!A:T,20,0)</f>
        <v>直连</v>
      </c>
    </row>
    <row r="7" s="4" customFormat="1" spans="1:9">
      <c r="A7" s="4">
        <v>16938863485</v>
      </c>
      <c r="B7" s="5">
        <v>44537</v>
      </c>
      <c r="C7" s="5">
        <v>44538</v>
      </c>
      <c r="D7" s="4">
        <v>160</v>
      </c>
      <c r="E7" s="4" t="str">
        <f>VLOOKUP(A7,HOP!A:L,12,0)</f>
        <v>160.00</v>
      </c>
      <c r="F7" s="4" t="str">
        <f>VLOOKUP(A7,HOP!A:C,3,0)</f>
        <v>2330109</v>
      </c>
      <c r="G7" s="4">
        <f t="shared" si="0"/>
        <v>0</v>
      </c>
      <c r="H7" s="4" t="str">
        <f t="shared" si="1"/>
        <v>，2330109</v>
      </c>
      <c r="I7" s="4" t="str">
        <f>VLOOKUP(A7,HOP!A:T,20,0)</f>
        <v>直连</v>
      </c>
    </row>
    <row r="8" s="4" customFormat="1" hidden="1" spans="1:9">
      <c r="A8" s="4">
        <v>16939456432</v>
      </c>
      <c r="B8" s="5">
        <v>44537</v>
      </c>
      <c r="C8" s="5">
        <v>44538</v>
      </c>
      <c r="D8" s="4">
        <v>0</v>
      </c>
      <c r="E8" s="4" t="str">
        <f>VLOOKUP(A8,HOP!A:L,12,0)</f>
        <v>0.00</v>
      </c>
      <c r="F8" s="4" t="str">
        <f>VLOOKUP(A8,HOP!A:C,3,0)</f>
        <v>2330180</v>
      </c>
      <c r="G8" s="4">
        <f t="shared" si="0"/>
        <v>0</v>
      </c>
      <c r="H8" s="4" t="str">
        <f t="shared" si="1"/>
        <v>，2330180</v>
      </c>
      <c r="I8" s="4" t="str">
        <f>VLOOKUP(A8,HOP!A:T,20,0)</f>
        <v>直连</v>
      </c>
    </row>
    <row r="10" spans="4:4">
      <c r="D10" s="4">
        <f>SUM(D2:D9)</f>
        <v>4427</v>
      </c>
    </row>
    <row r="11" spans="4:4">
      <c r="D11" s="4" t="s">
        <v>50</v>
      </c>
    </row>
    <row r="14" spans="1:1">
      <c r="A14" s="6"/>
    </row>
    <row r="15" spans="1:3">
      <c r="A15" s="4" t="s">
        <v>51</v>
      </c>
      <c r="C15" s="4">
        <v>3767</v>
      </c>
    </row>
    <row r="16" spans="1:3">
      <c r="A16" s="4" t="s">
        <v>52</v>
      </c>
      <c r="C16" s="4">
        <v>660</v>
      </c>
    </row>
    <row r="17" spans="1:3">
      <c r="A17" s="4" t="s">
        <v>53</v>
      </c>
      <c r="C17" s="4">
        <f>SUBTOTAL(9,C15:C16)</f>
        <v>4427</v>
      </c>
    </row>
  </sheetData>
  <autoFilter ref="A1:XFD11">
    <filterColumn colId="3">
      <filters blank="1">
        <filter val="150"/>
        <filter val="160"/>
        <filter val="660"/>
        <filter val="2643"/>
        <filter val="386"/>
        <filter val="4427"/>
        <filter val="428"/>
        <filter val="4427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0">
      <c r="A1" s="2" t="s">
        <v>54</v>
      </c>
      <c r="B1" s="2" t="s">
        <v>55</v>
      </c>
      <c r="C1" s="2" t="s">
        <v>56</v>
      </c>
      <c r="D1" s="2" t="s">
        <v>57</v>
      </c>
      <c r="E1" s="2" t="s">
        <v>13</v>
      </c>
      <c r="F1" s="2" t="s">
        <v>5</v>
      </c>
      <c r="G1" s="2" t="s">
        <v>6</v>
      </c>
      <c r="H1" s="2" t="s">
        <v>58</v>
      </c>
      <c r="I1" s="2" t="s">
        <v>59</v>
      </c>
      <c r="J1" s="2" t="s">
        <v>60</v>
      </c>
      <c r="K1" s="2" t="s">
        <v>61</v>
      </c>
      <c r="L1" s="2" t="s">
        <v>62</v>
      </c>
      <c r="M1" s="2" t="s">
        <v>63</v>
      </c>
      <c r="N1" s="2" t="s">
        <v>64</v>
      </c>
      <c r="O1" s="2" t="s">
        <v>65</v>
      </c>
      <c r="P1" s="2" t="s">
        <v>66</v>
      </c>
      <c r="Q1" s="2" t="s">
        <v>67</v>
      </c>
      <c r="R1" s="2" t="s">
        <v>68</v>
      </c>
      <c r="S1" s="2" t="s">
        <v>69</v>
      </c>
      <c r="T1" s="2" t="s">
        <v>70</v>
      </c>
    </row>
    <row r="2" s="1" customFormat="1" spans="1:20">
      <c r="A2" s="3">
        <v>16890227672</v>
      </c>
      <c r="B2" s="1" t="s">
        <v>71</v>
      </c>
      <c r="C2" s="1" t="s">
        <v>72</v>
      </c>
      <c r="D2" s="1" t="s">
        <v>73</v>
      </c>
      <c r="E2" s="1" t="s">
        <v>37</v>
      </c>
      <c r="F2" s="1" t="s">
        <v>71</v>
      </c>
      <c r="G2" s="1" t="s">
        <v>74</v>
      </c>
      <c r="H2" s="1" t="s">
        <v>75</v>
      </c>
      <c r="I2" s="1" t="s">
        <v>76</v>
      </c>
      <c r="J2" s="1" t="s">
        <v>77</v>
      </c>
      <c r="K2" s="1" t="s">
        <v>76</v>
      </c>
      <c r="L2" s="1" t="s">
        <v>76</v>
      </c>
      <c r="M2" s="1" t="s">
        <v>78</v>
      </c>
      <c r="N2" s="1" t="s">
        <v>78</v>
      </c>
      <c r="O2" s="1" t="s">
        <v>79</v>
      </c>
      <c r="P2" s="1" t="s">
        <v>80</v>
      </c>
      <c r="Q2" s="1" t="s">
        <v>81</v>
      </c>
      <c r="R2" s="1" t="s">
        <v>82</v>
      </c>
      <c r="S2" s="1" t="s">
        <v>83</v>
      </c>
      <c r="T2" s="1" t="s">
        <v>84</v>
      </c>
    </row>
    <row r="3" s="1" customFormat="1" spans="1:20">
      <c r="A3" s="3">
        <v>16927282438</v>
      </c>
      <c r="B3" s="1" t="s">
        <v>85</v>
      </c>
      <c r="C3" s="1" t="s">
        <v>86</v>
      </c>
      <c r="D3" s="1" t="s">
        <v>87</v>
      </c>
      <c r="E3" s="1" t="s">
        <v>40</v>
      </c>
      <c r="F3" s="1" t="s">
        <v>88</v>
      </c>
      <c r="G3" s="1" t="s">
        <v>74</v>
      </c>
      <c r="H3" s="1" t="s">
        <v>75</v>
      </c>
      <c r="I3" s="1" t="s">
        <v>89</v>
      </c>
      <c r="J3" s="1" t="s">
        <v>77</v>
      </c>
      <c r="K3" s="1" t="s">
        <v>89</v>
      </c>
      <c r="L3" s="1" t="s">
        <v>89</v>
      </c>
      <c r="M3" s="1" t="s">
        <v>78</v>
      </c>
      <c r="N3" s="1" t="s">
        <v>78</v>
      </c>
      <c r="O3" s="1" t="s">
        <v>79</v>
      </c>
      <c r="P3" s="1" t="s">
        <v>80</v>
      </c>
      <c r="Q3" s="1" t="s">
        <v>90</v>
      </c>
      <c r="R3" s="1" t="s">
        <v>82</v>
      </c>
      <c r="S3" s="1" t="s">
        <v>83</v>
      </c>
      <c r="T3" s="1" t="s">
        <v>84</v>
      </c>
    </row>
    <row r="4" s="1" customFormat="1" spans="1:20">
      <c r="A4" s="3">
        <v>16928729389</v>
      </c>
      <c r="B4" s="1" t="s">
        <v>88</v>
      </c>
      <c r="C4" s="1" t="s">
        <v>91</v>
      </c>
      <c r="D4" s="1" t="s">
        <v>92</v>
      </c>
      <c r="E4" s="1" t="s">
        <v>44</v>
      </c>
      <c r="F4" s="1" t="s">
        <v>88</v>
      </c>
      <c r="G4" s="1" t="s">
        <v>74</v>
      </c>
      <c r="H4" s="1" t="s">
        <v>75</v>
      </c>
      <c r="I4" s="1" t="s">
        <v>93</v>
      </c>
      <c r="J4" s="1" t="s">
        <v>77</v>
      </c>
      <c r="K4" s="1" t="s">
        <v>93</v>
      </c>
      <c r="L4" s="1" t="s">
        <v>93</v>
      </c>
      <c r="M4" s="1" t="s">
        <v>78</v>
      </c>
      <c r="N4" s="1" t="s">
        <v>78</v>
      </c>
      <c r="O4" s="1" t="s">
        <v>79</v>
      </c>
      <c r="P4" s="1" t="s">
        <v>80</v>
      </c>
      <c r="Q4" s="1" t="s">
        <v>94</v>
      </c>
      <c r="R4" s="1" t="s">
        <v>82</v>
      </c>
      <c r="S4" s="1" t="s">
        <v>83</v>
      </c>
      <c r="T4" s="1" t="s">
        <v>84</v>
      </c>
    </row>
    <row r="5" s="1" customFormat="1" spans="1:20">
      <c r="A5" s="3">
        <v>16938842026</v>
      </c>
      <c r="B5" s="1" t="s">
        <v>95</v>
      </c>
      <c r="C5" s="1" t="s">
        <v>96</v>
      </c>
      <c r="D5" s="1" t="s">
        <v>97</v>
      </c>
      <c r="E5" s="1" t="s">
        <v>98</v>
      </c>
      <c r="F5" s="1" t="s">
        <v>95</v>
      </c>
      <c r="G5" s="1" t="s">
        <v>74</v>
      </c>
      <c r="H5" s="1" t="s">
        <v>75</v>
      </c>
      <c r="I5" s="1" t="s">
        <v>99</v>
      </c>
      <c r="J5" s="1" t="s">
        <v>77</v>
      </c>
      <c r="K5" s="1" t="s">
        <v>99</v>
      </c>
      <c r="L5" s="1" t="s">
        <v>99</v>
      </c>
      <c r="M5" s="1" t="s">
        <v>78</v>
      </c>
      <c r="N5" s="1" t="s">
        <v>78</v>
      </c>
      <c r="O5" s="1" t="s">
        <v>79</v>
      </c>
      <c r="P5" s="1" t="s">
        <v>80</v>
      </c>
      <c r="Q5" s="1" t="s">
        <v>100</v>
      </c>
      <c r="R5" s="1" t="s">
        <v>82</v>
      </c>
      <c r="S5" s="1" t="s">
        <v>83</v>
      </c>
      <c r="T5" s="1" t="s">
        <v>84</v>
      </c>
    </row>
    <row r="6" s="1" customFormat="1" spans="1:20">
      <c r="A6" s="3">
        <v>16938863485</v>
      </c>
      <c r="B6" s="1" t="s">
        <v>95</v>
      </c>
      <c r="C6" s="1" t="s">
        <v>101</v>
      </c>
      <c r="D6" s="1" t="s">
        <v>97</v>
      </c>
      <c r="E6" s="1" t="s">
        <v>102</v>
      </c>
      <c r="F6" s="1" t="s">
        <v>95</v>
      </c>
      <c r="G6" s="1" t="s">
        <v>74</v>
      </c>
      <c r="H6" s="1" t="s">
        <v>75</v>
      </c>
      <c r="I6" s="1" t="s">
        <v>103</v>
      </c>
      <c r="J6" s="1" t="s">
        <v>77</v>
      </c>
      <c r="K6" s="1" t="s">
        <v>103</v>
      </c>
      <c r="L6" s="1" t="s">
        <v>103</v>
      </c>
      <c r="M6" s="1" t="s">
        <v>78</v>
      </c>
      <c r="N6" s="1" t="s">
        <v>78</v>
      </c>
      <c r="O6" s="1" t="s">
        <v>79</v>
      </c>
      <c r="P6" s="1" t="s">
        <v>80</v>
      </c>
      <c r="Q6" s="1" t="s">
        <v>104</v>
      </c>
      <c r="R6" s="1" t="s">
        <v>82</v>
      </c>
      <c r="S6" s="1" t="s">
        <v>83</v>
      </c>
      <c r="T6" s="1" t="s">
        <v>84</v>
      </c>
    </row>
    <row r="7" s="1" customFormat="1" spans="1:20">
      <c r="A7" s="3">
        <v>16939456432</v>
      </c>
      <c r="B7" s="1" t="s">
        <v>95</v>
      </c>
      <c r="C7" s="1" t="s">
        <v>105</v>
      </c>
      <c r="D7" s="1" t="s">
        <v>106</v>
      </c>
      <c r="E7" s="1" t="s">
        <v>107</v>
      </c>
      <c r="F7" s="1" t="s">
        <v>95</v>
      </c>
      <c r="G7" s="1" t="s">
        <v>74</v>
      </c>
      <c r="H7" s="1" t="s">
        <v>75</v>
      </c>
      <c r="I7" s="1" t="s">
        <v>108</v>
      </c>
      <c r="J7" s="1" t="s">
        <v>77</v>
      </c>
      <c r="K7" s="1" t="s">
        <v>108</v>
      </c>
      <c r="L7" s="1" t="s">
        <v>79</v>
      </c>
      <c r="M7" s="1" t="s">
        <v>109</v>
      </c>
      <c r="N7" s="1" t="s">
        <v>109</v>
      </c>
      <c r="O7" s="1" t="s">
        <v>79</v>
      </c>
      <c r="P7" s="1" t="s">
        <v>80</v>
      </c>
      <c r="Q7" s="1" t="s">
        <v>110</v>
      </c>
      <c r="R7" s="1" t="s">
        <v>82</v>
      </c>
      <c r="S7" s="1" t="s">
        <v>83</v>
      </c>
      <c r="T7" s="1" t="s">
        <v>84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2021-12-23T01:14:58Z</dcterms:created>
  <dcterms:modified xsi:type="dcterms:W3CDTF">2021-12-23T01:22:50Z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42608CFAB60344959C419E4E9FC5FBF1</vt:lpwstr>
  </property>
  <property fmtid="{D5CDD505-2E9C-101B-9397-08002B2CF9AE}" pid="3" name="KSOProductBuildVer">
    <vt:lpwstr>2052-11.1.0.11115</vt:lpwstr>
  </property>
</Properties>
</file>