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<sst xmlns="http://schemas.openxmlformats.org/spreadsheetml/2006/main" count="269" uniqueCount="116">
  <si>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</si>
  <si>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</si>
  <si>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</si>
  <si>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</si>
  <si>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</si>
  <si>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</si>
  <si>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</si>
  <si>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</si>
  <si>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</si>
  <si>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</si>
  <si>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</si>
  <si>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</si>
  <si>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</si>
  <si>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</si>
  <si>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</si>
  <si>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</si>
  <si>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</si>
  <si>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</si>
  <si>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</si>
  <si>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</si>
  <si>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</si>
  <si>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</si>
  <si>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</si>
  <si>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</si>
  <si>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</si>
  <si>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</si>
  <si>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</si>
  <si>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[株洲]维也纳国际酒店(株洲栗雨店)(68347568)</t>
  </si>
  <si>
    <t>标准大床房&lt;2人入住&gt;&lt;钻石会员&gt;&lt;交叉用户机票，高铁，汽车，船票，用车&gt;</t>
  </si>
  <si>
    <t>CNY</t>
  </si>
  <si>
    <t>刘樟玲</t>
  </si>
  <si>
    <t>CA13744211224CNY</t>
  </si>
  <si>
    <t>未提现</t>
  </si>
  <si>
    <t>携程开票</t>
  </si>
  <si>
    <t>取消</t>
  </si>
  <si>
    <t>[北京]希岸·轻雅酒店(北京西站店)(80243904)</t>
  </si>
  <si>
    <t>玲珑大床房(无窗)&lt;2人入住&gt;</t>
  </si>
  <si>
    <t>贾旭江</t>
  </si>
  <si>
    <t>[息县]尚客优酒店（息县产业园区店）(80248674)</t>
  </si>
  <si>
    <t>商务大床房&lt;2人入住&gt;</t>
  </si>
  <si>
    <t>陆春莲</t>
  </si>
  <si>
    <t>[厦门]厦门海景千禧大酒店(68194086)</t>
  </si>
  <si>
    <t>高级大床房&lt;2人入住&gt;</t>
  </si>
  <si>
    <t>杨丁</t>
  </si>
  <si>
    <t>[平泉]尚客优酒店（平泉中心广场店）(80248203)</t>
  </si>
  <si>
    <t>商务双床房&lt;2人入住&gt;</t>
  </si>
  <si>
    <t>赏海伟</t>
  </si>
  <si>
    <t>王志强</t>
  </si>
  <si>
    <t>[东莞]东莞中汇文华酒店(76256563)</t>
  </si>
  <si>
    <t>特价双人房&lt;2人入住&gt;</t>
  </si>
  <si>
    <t>刘晖</t>
  </si>
  <si>
    <t>[重庆]汉庭酒店(重庆火车北站南广场地铁站店)(68604114)</t>
  </si>
  <si>
    <t>大床房&lt;2人入住&gt;</t>
  </si>
  <si>
    <t>裴来泉</t>
  </si>
  <si>
    <t>R4000231071709444001</t>
  </si>
  <si>
    <t>，</t>
  </si>
  <si>
    <t>1698 CNY</t>
  </si>
  <si>
    <t>A211224095020481</t>
  </si>
  <si>
    <t>A211224095037481</t>
  </si>
  <si>
    <t>总计：1698元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</si>
  <si>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</si>
  <si>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</si>
  <si>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</si>
  <si>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</si>
  <si>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</si>
  <si>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</si>
  <si>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</si>
  <si>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</si>
  <si>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</si>
  <si>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</si>
  <si>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</si>
  <si>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</si>
  <si>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</si>
  <si>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</si>
  <si>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</si>
  <si>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</si>
  <si>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</si>
  <si>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2021-12-04</t>
  </si>
  <si>
    <t>2326519</t>
  </si>
  <si>
    <t>希岸·轻雅酒店(北京西站店)</t>
  </si>
  <si>
    <t>2021-12-07</t>
  </si>
  <si>
    <t>2021-12-09</t>
  </si>
  <si>
    <t>退房日月结</t>
  </si>
  <si>
    <t>444.00</t>
  </si>
  <si>
    <t>RMB</t>
  </si>
  <si>
    <t>0</t>
  </si>
  <si>
    <t>0.00</t>
  </si>
  <si>
    <t>携程汇登国内直连</t>
  </si>
  <si>
    <t>2021-12-04 12:44:03</t>
  </si>
  <si>
    <t>否</t>
  </si>
  <si>
    <t>广州汇登信息科技有限公司</t>
  </si>
  <si>
    <t>直连</t>
  </si>
  <si>
    <t>2329949</t>
  </si>
  <si>
    <t>尚客优酒店（息县产业园区店）</t>
  </si>
  <si>
    <t>232.00</t>
  </si>
  <si>
    <t>2021-12-07 19:15:02</t>
  </si>
  <si>
    <t>2021-12-08</t>
  </si>
  <si>
    <t>2330975</t>
  </si>
  <si>
    <t>厦门海景千禧大酒店</t>
  </si>
  <si>
    <t>413.00</t>
  </si>
  <si>
    <t>2021-12-08 13:02:18</t>
  </si>
  <si>
    <t>直采</t>
  </si>
  <si>
    <t>2331380</t>
  </si>
  <si>
    <t>尚客优酒店（平泉中心广场店）</t>
  </si>
  <si>
    <t>143.00</t>
  </si>
  <si>
    <t>2021-12-08 16:43:27</t>
  </si>
  <si>
    <t>2331381</t>
  </si>
  <si>
    <t>2021-12-08 16:43:35</t>
  </si>
  <si>
    <t>2331864</t>
  </si>
  <si>
    <t>东莞中汇文华酒店</t>
  </si>
  <si>
    <t>175.00</t>
  </si>
  <si>
    <t>2021-12-08 20:23:06</t>
  </si>
  <si>
    <t>2332160</t>
  </si>
  <si>
    <t>汉庭酒店(重庆火车北站南广场地铁站店)</t>
  </si>
  <si>
    <t>148.00</t>
  </si>
  <si>
    <t>2021-12-08 23:17:28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</si>
</sst>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2" borderId="2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22" fillId="17" borderId="1" applyNumberFormat="0" applyAlignment="0" applyProtection="0">
      <alignment vertical="center"/>
    </xf>
    <xf numFmtId="0" fontId="12" fillId="14" borderId="3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16897050905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44538</v>
      </c>
      <c r="G2" s="5">
        <v>44539</v>
      </c>
      <c r="H2" s="4">
        <v>1</v>
      </c>
      <c r="I2" s="4">
        <v>1</v>
      </c>
      <c r="J2" s="4">
        <v>1</v>
      </c>
      <c r="K2" s="4" t="s">
        <v>29</v>
      </c>
      <c r="L2" s="4">
        <v>232</v>
      </c>
      <c r="M2" s="4">
        <v>232</v>
      </c>
      <c r="N2" s="4" t="s">
        <v>30</v>
      </c>
      <c r="O2" s="4" t="s">
        <v>31</v>
      </c>
      <c r="P2" s="4" t="s">
        <v>32</v>
      </c>
      <c r="Q2" s="4">
        <v>0</v>
      </c>
      <c r="R2" s="6">
        <v>44531</v>
      </c>
      <c r="S2" s="5">
        <v>44554</v>
      </c>
      <c r="T2" s="4" t="s">
        <v>33</v>
      </c>
      <c r="U2" s="4">
        <v>232</v>
      </c>
      <c r="V2" s="4">
        <v>0</v>
      </c>
      <c r="W2" s="4">
        <v>0</v>
      </c>
      <c r="X2" s="4">
        <v>2320730</v>
      </c>
    </row>
    <row r="3" s="4" customFormat="1" spans="1:24">
      <c r="A3" s="4">
        <v>16897050905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44538</v>
      </c>
      <c r="G3" s="5">
        <v>44539</v>
      </c>
      <c r="H3" s="4">
        <v>1</v>
      </c>
      <c r="I3" s="4">
        <v>1</v>
      </c>
      <c r="J3" s="4">
        <v>1</v>
      </c>
      <c r="K3" s="4" t="s">
        <v>29</v>
      </c>
      <c r="L3" s="4">
        <v>-232</v>
      </c>
      <c r="M3" s="4">
        <v>-232</v>
      </c>
      <c r="N3" s="4" t="s">
        <v>30</v>
      </c>
      <c r="O3" s="4" t="s">
        <v>31</v>
      </c>
      <c r="P3" s="4" t="s">
        <v>32</v>
      </c>
      <c r="Q3" s="4">
        <v>0</v>
      </c>
      <c r="R3" s="6">
        <v>44531</v>
      </c>
      <c r="S3" s="5">
        <v>44554</v>
      </c>
      <c r="T3" s="4" t="s">
        <v>33</v>
      </c>
      <c r="U3" s="4">
        <v>-232</v>
      </c>
      <c r="V3" s="4">
        <v>0</v>
      </c>
      <c r="W3" s="4">
        <v>0</v>
      </c>
      <c r="X3" s="4">
        <v>2320730</v>
      </c>
    </row>
    <row r="4" s="4" customFormat="1" spans="1:25">
      <c r="A4" s="4">
        <v>16917200502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44537</v>
      </c>
      <c r="G4" s="5">
        <v>44539</v>
      </c>
      <c r="H4" s="4">
        <v>1</v>
      </c>
      <c r="I4" s="4">
        <v>2</v>
      </c>
      <c r="J4" s="4">
        <v>2</v>
      </c>
      <c r="K4" s="4" t="s">
        <v>29</v>
      </c>
      <c r="L4" s="4">
        <v>444</v>
      </c>
      <c r="M4" s="4">
        <v>444</v>
      </c>
      <c r="N4" s="4" t="s">
        <v>37</v>
      </c>
      <c r="O4" s="4" t="s">
        <v>31</v>
      </c>
      <c r="P4" s="4" t="s">
        <v>32</v>
      </c>
      <c r="Q4" s="4">
        <v>0</v>
      </c>
      <c r="R4" s="6">
        <v>44534</v>
      </c>
      <c r="S4" s="5">
        <v>44554</v>
      </c>
      <c r="T4" s="4" t="s">
        <v>33</v>
      </c>
      <c r="U4" s="4">
        <v>444</v>
      </c>
      <c r="V4" s="4">
        <v>0</v>
      </c>
      <c r="W4" s="4">
        <v>0</v>
      </c>
      <c r="X4" s="4"/>
      <c r="Y4" s="4">
        <v>104079867804</v>
      </c>
    </row>
    <row r="5" s="4" customFormat="1" spans="1:23">
      <c r="A5" s="4">
        <v>16936334605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44537</v>
      </c>
      <c r="G5" s="5">
        <v>44539</v>
      </c>
      <c r="H5" s="4">
        <v>1</v>
      </c>
      <c r="I5" s="4">
        <v>2</v>
      </c>
      <c r="J5" s="4">
        <v>2</v>
      </c>
      <c r="K5" s="4" t="s">
        <v>29</v>
      </c>
      <c r="L5" s="4">
        <v>232</v>
      </c>
      <c r="M5" s="4">
        <v>232</v>
      </c>
      <c r="N5" s="4" t="s">
        <v>40</v>
      </c>
      <c r="O5" s="4" t="s">
        <v>31</v>
      </c>
      <c r="P5" s="4" t="s">
        <v>32</v>
      </c>
      <c r="Q5" s="4">
        <v>0</v>
      </c>
      <c r="R5" s="6">
        <v>44537</v>
      </c>
      <c r="S5" s="5">
        <v>44554</v>
      </c>
      <c r="T5" s="4" t="s">
        <v>33</v>
      </c>
      <c r="U5" s="4">
        <v>232</v>
      </c>
      <c r="V5" s="4">
        <v>0</v>
      </c>
      <c r="W5" s="4">
        <v>0</v>
      </c>
    </row>
    <row r="6" s="4" customFormat="1" spans="1:25">
      <c r="A6" s="4">
        <v>16941275640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44538</v>
      </c>
      <c r="G6" s="5">
        <v>44539</v>
      </c>
      <c r="H6" s="4">
        <v>1</v>
      </c>
      <c r="I6" s="4">
        <v>1</v>
      </c>
      <c r="J6" s="4">
        <v>1</v>
      </c>
      <c r="K6" s="4" t="s">
        <v>29</v>
      </c>
      <c r="L6" s="4">
        <v>413</v>
      </c>
      <c r="M6" s="4">
        <v>413</v>
      </c>
      <c r="N6" s="4" t="s">
        <v>43</v>
      </c>
      <c r="O6" s="4" t="s">
        <v>31</v>
      </c>
      <c r="P6" s="4" t="s">
        <v>32</v>
      </c>
      <c r="Q6" s="4">
        <v>0</v>
      </c>
      <c r="R6" s="6">
        <v>44538</v>
      </c>
      <c r="S6" s="5">
        <v>44554</v>
      </c>
      <c r="T6" s="4" t="s">
        <v>33</v>
      </c>
      <c r="U6" s="4">
        <v>413</v>
      </c>
      <c r="V6" s="4">
        <v>0</v>
      </c>
      <c r="W6" s="4">
        <v>0</v>
      </c>
      <c r="X6" s="4"/>
      <c r="Y6" s="4">
        <v>1567776</v>
      </c>
    </row>
    <row r="7" s="4" customFormat="1" spans="1:23">
      <c r="A7" s="4">
        <v>16942247932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44538</v>
      </c>
      <c r="G7" s="5">
        <v>44539</v>
      </c>
      <c r="H7" s="4">
        <v>1</v>
      </c>
      <c r="I7" s="4">
        <v>1</v>
      </c>
      <c r="J7" s="4">
        <v>1</v>
      </c>
      <c r="K7" s="4" t="s">
        <v>29</v>
      </c>
      <c r="L7" s="4">
        <v>143</v>
      </c>
      <c r="M7" s="4">
        <v>143</v>
      </c>
      <c r="N7" s="4" t="s">
        <v>46</v>
      </c>
      <c r="O7" s="4" t="s">
        <v>31</v>
      </c>
      <c r="P7" s="4" t="s">
        <v>32</v>
      </c>
      <c r="Q7" s="4">
        <v>0</v>
      </c>
      <c r="R7" s="6">
        <v>44538</v>
      </c>
      <c r="S7" s="5">
        <v>44554</v>
      </c>
      <c r="T7" s="4" t="s">
        <v>33</v>
      </c>
      <c r="U7" s="4">
        <v>143</v>
      </c>
      <c r="V7" s="4">
        <v>0</v>
      </c>
      <c r="W7" s="4">
        <v>0</v>
      </c>
    </row>
    <row r="8" s="4" customFormat="1" spans="1:23">
      <c r="A8" s="4">
        <v>16942248637</v>
      </c>
      <c r="B8" s="4" t="s">
        <v>25</v>
      </c>
      <c r="C8" s="4" t="s">
        <v>26</v>
      </c>
      <c r="D8" s="4" t="s">
        <v>44</v>
      </c>
      <c r="E8" s="4" t="s">
        <v>45</v>
      </c>
      <c r="F8" s="5">
        <v>44538</v>
      </c>
      <c r="G8" s="5">
        <v>44539</v>
      </c>
      <c r="H8" s="4">
        <v>1</v>
      </c>
      <c r="I8" s="4">
        <v>1</v>
      </c>
      <c r="J8" s="4">
        <v>1</v>
      </c>
      <c r="K8" s="4" t="s">
        <v>29</v>
      </c>
      <c r="L8" s="4">
        <v>143</v>
      </c>
      <c r="M8" s="4">
        <v>143</v>
      </c>
      <c r="N8" s="4" t="s">
        <v>47</v>
      </c>
      <c r="O8" s="4" t="s">
        <v>31</v>
      </c>
      <c r="P8" s="4" t="s">
        <v>32</v>
      </c>
      <c r="Q8" s="4">
        <v>0</v>
      </c>
      <c r="R8" s="6">
        <v>44538</v>
      </c>
      <c r="S8" s="5">
        <v>44554</v>
      </c>
      <c r="T8" s="4" t="s">
        <v>33</v>
      </c>
      <c r="U8" s="4">
        <v>143</v>
      </c>
      <c r="V8" s="4">
        <v>0</v>
      </c>
      <c r="W8" s="4">
        <v>0</v>
      </c>
    </row>
    <row r="9" s="4" customFormat="1" spans="1:24">
      <c r="A9" s="4">
        <v>16943066267</v>
      </c>
      <c r="B9" s="4" t="s">
        <v>25</v>
      </c>
      <c r="C9" s="4" t="s">
        <v>26</v>
      </c>
      <c r="D9" s="4" t="s">
        <v>48</v>
      </c>
      <c r="E9" s="4" t="s">
        <v>49</v>
      </c>
      <c r="F9" s="5">
        <v>44538</v>
      </c>
      <c r="G9" s="5">
        <v>44539</v>
      </c>
      <c r="H9" s="4">
        <v>1</v>
      </c>
      <c r="I9" s="4">
        <v>1</v>
      </c>
      <c r="J9" s="4">
        <v>1</v>
      </c>
      <c r="K9" s="4" t="s">
        <v>29</v>
      </c>
      <c r="L9" s="4">
        <v>175</v>
      </c>
      <c r="M9" s="4">
        <v>175</v>
      </c>
      <c r="N9" s="4" t="s">
        <v>50</v>
      </c>
      <c r="O9" s="4" t="s">
        <v>31</v>
      </c>
      <c r="P9" s="4" t="s">
        <v>32</v>
      </c>
      <c r="Q9" s="4">
        <v>0</v>
      </c>
      <c r="R9" s="6">
        <v>44538</v>
      </c>
      <c r="S9" s="5">
        <v>44554</v>
      </c>
      <c r="T9" s="4" t="s">
        <v>33</v>
      </c>
      <c r="U9" s="4">
        <v>175</v>
      </c>
      <c r="V9" s="4">
        <v>0</v>
      </c>
      <c r="W9" s="4">
        <v>0</v>
      </c>
      <c r="X9" s="4">
        <v>2331864</v>
      </c>
    </row>
    <row r="10" s="4" customFormat="1" spans="1:25">
      <c r="A10" s="4">
        <v>16946265224</v>
      </c>
      <c r="B10" s="4" t="s">
        <v>25</v>
      </c>
      <c r="C10" s="4" t="s">
        <v>26</v>
      </c>
      <c r="D10" s="4" t="s">
        <v>51</v>
      </c>
      <c r="E10" s="4" t="s">
        <v>52</v>
      </c>
      <c r="F10" s="5">
        <v>44538</v>
      </c>
      <c r="G10" s="5">
        <v>44539</v>
      </c>
      <c r="H10" s="4">
        <v>1</v>
      </c>
      <c r="I10" s="4">
        <v>1</v>
      </c>
      <c r="J10" s="4">
        <v>1</v>
      </c>
      <c r="K10" s="4" t="s">
        <v>29</v>
      </c>
      <c r="L10" s="4">
        <v>148</v>
      </c>
      <c r="M10" s="4">
        <v>148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44538</v>
      </c>
      <c r="S10" s="5">
        <v>44554</v>
      </c>
      <c r="T10" s="4" t="s">
        <v>33</v>
      </c>
      <c r="U10" s="4">
        <v>148</v>
      </c>
      <c r="V10" s="4">
        <v>0</v>
      </c>
      <c r="W10" s="4">
        <v>0</v>
      </c>
      <c r="X10" s="4">
        <v>2332160</v>
      </c>
      <c r="Y10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A16" sqref="A16:C18"/>
    </sheetView>
  </sheetViews>
  <sheetFormatPr defaultColWidth="9" defaultRowHeight="13.5"/>
  <cols>
    <col min="1" max="1" width="13.625" style="4" customWidth="1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hidden="1" spans="1:9">
      <c r="A2" s="4">
        <v>16897050905</v>
      </c>
      <c r="B2" s="5">
        <v>44538</v>
      </c>
      <c r="C2" s="5">
        <v>44539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16917200502</v>
      </c>
      <c r="B3" s="5">
        <v>44537</v>
      </c>
      <c r="C3" s="5">
        <v>44539</v>
      </c>
      <c r="D3" s="4">
        <v>444</v>
      </c>
      <c r="E3" s="4" t="str">
        <f>VLOOKUP(A3,HOP!A:L,12,0)</f>
        <v>444.00</v>
      </c>
      <c r="F3" s="4" t="str">
        <f>VLOOKUP(A3,HOP!A:C,3,0)</f>
        <v>2326519</v>
      </c>
      <c r="G3" s="4">
        <f t="shared" ref="G3:G9" si="0">D3-E3</f>
        <v>0</v>
      </c>
      <c r="H3" s="4" t="str">
        <f t="shared" ref="H3:H9" si="1">$H$1&amp;F3</f>
        <v>，2326519</v>
      </c>
      <c r="I3" s="4" t="str">
        <f>VLOOKUP(A3,HOP!A:T,20,0)</f>
        <v>直连</v>
      </c>
    </row>
    <row r="4" s="4" customFormat="1" spans="1:9">
      <c r="A4" s="4">
        <v>16936334605</v>
      </c>
      <c r="B4" s="5">
        <v>44537</v>
      </c>
      <c r="C4" s="5">
        <v>44539</v>
      </c>
      <c r="D4" s="4">
        <v>232</v>
      </c>
      <c r="E4" s="4" t="str">
        <f>VLOOKUP(A4,HOP!A:L,12,0)</f>
        <v>232.00</v>
      </c>
      <c r="F4" s="4" t="str">
        <f>VLOOKUP(A4,HOP!A:C,3,0)</f>
        <v>2329949</v>
      </c>
      <c r="G4" s="4">
        <f t="shared" si="0"/>
        <v>0</v>
      </c>
      <c r="H4" s="4" t="str">
        <f t="shared" si="1"/>
        <v>，2329949</v>
      </c>
      <c r="I4" s="4" t="str">
        <f>VLOOKUP(A4,HOP!A:T,20,0)</f>
        <v>直连</v>
      </c>
    </row>
    <row r="5" s="4" customFormat="1" spans="1:9">
      <c r="A5" s="4">
        <v>16941275640</v>
      </c>
      <c r="B5" s="5">
        <v>44538</v>
      </c>
      <c r="C5" s="5">
        <v>44539</v>
      </c>
      <c r="D5" s="4">
        <v>413</v>
      </c>
      <c r="E5" s="4" t="str">
        <f>VLOOKUP(A5,HOP!A:L,12,0)</f>
        <v>413.00</v>
      </c>
      <c r="F5" s="4" t="str">
        <f>VLOOKUP(A5,HOP!A:C,3,0)</f>
        <v>2330975</v>
      </c>
      <c r="G5" s="4">
        <f t="shared" si="0"/>
        <v>0</v>
      </c>
      <c r="H5" s="4" t="str">
        <f t="shared" si="1"/>
        <v>，2330975</v>
      </c>
      <c r="I5" s="4" t="str">
        <f>VLOOKUP(A5,HOP!A:T,20,0)</f>
        <v>直采</v>
      </c>
    </row>
    <row r="6" s="4" customFormat="1" spans="1:9">
      <c r="A6" s="4">
        <v>16942247932</v>
      </c>
      <c r="B6" s="5">
        <v>44538</v>
      </c>
      <c r="C6" s="5">
        <v>44539</v>
      </c>
      <c r="D6" s="4">
        <v>143</v>
      </c>
      <c r="E6" s="4" t="str">
        <f>VLOOKUP(A6,HOP!A:L,12,0)</f>
        <v>143.00</v>
      </c>
      <c r="F6" s="4" t="str">
        <f>VLOOKUP(A6,HOP!A:C,3,0)</f>
        <v>2331380</v>
      </c>
      <c r="G6" s="4">
        <f t="shared" si="0"/>
        <v>0</v>
      </c>
      <c r="H6" s="4" t="str">
        <f t="shared" si="1"/>
        <v>，2331380</v>
      </c>
      <c r="I6" s="4" t="str">
        <f>VLOOKUP(A6,HOP!A:T,20,0)</f>
        <v>直连</v>
      </c>
    </row>
    <row r="7" s="4" customFormat="1" spans="1:9">
      <c r="A7" s="4">
        <v>16942248637</v>
      </c>
      <c r="B7" s="5">
        <v>44538</v>
      </c>
      <c r="C7" s="5">
        <v>44539</v>
      </c>
      <c r="D7" s="4">
        <v>143</v>
      </c>
      <c r="E7" s="4" t="str">
        <f>VLOOKUP(A7,HOP!A:L,12,0)</f>
        <v>143.00</v>
      </c>
      <c r="F7" s="4" t="str">
        <f>VLOOKUP(A7,HOP!A:C,3,0)</f>
        <v>2331381</v>
      </c>
      <c r="G7" s="4">
        <f t="shared" si="0"/>
        <v>0</v>
      </c>
      <c r="H7" s="4" t="str">
        <f t="shared" si="1"/>
        <v>，2331381</v>
      </c>
      <c r="I7" s="4" t="str">
        <f>VLOOKUP(A7,HOP!A:T,20,0)</f>
        <v>直连</v>
      </c>
    </row>
    <row r="8" s="4" customFormat="1" spans="1:9">
      <c r="A8" s="4">
        <v>16943066267</v>
      </c>
      <c r="B8" s="5">
        <v>44538</v>
      </c>
      <c r="C8" s="5">
        <v>44539</v>
      </c>
      <c r="D8" s="4">
        <v>175</v>
      </c>
      <c r="E8" s="4" t="str">
        <f>VLOOKUP(A8,HOP!A:L,12,0)</f>
        <v>175.00</v>
      </c>
      <c r="F8" s="4" t="str">
        <f>VLOOKUP(A8,HOP!A:C,3,0)</f>
        <v>2331864</v>
      </c>
      <c r="G8" s="4">
        <f t="shared" si="0"/>
        <v>0</v>
      </c>
      <c r="H8" s="4" t="str">
        <f t="shared" si="1"/>
        <v>，2331864</v>
      </c>
      <c r="I8" s="4" t="str">
        <f>VLOOKUP(A8,HOP!A:T,20,0)</f>
        <v>直连</v>
      </c>
    </row>
    <row r="9" s="4" customFormat="1" spans="1:9">
      <c r="A9" s="4">
        <v>16946265224</v>
      </c>
      <c r="B9" s="5">
        <v>44538</v>
      </c>
      <c r="C9" s="5">
        <v>44539</v>
      </c>
      <c r="D9" s="4">
        <v>148</v>
      </c>
      <c r="E9" s="4" t="str">
        <f>VLOOKUP(A9,HOP!A:L,12,0)</f>
        <v>148.00</v>
      </c>
      <c r="F9" s="4" t="str">
        <f>VLOOKUP(A9,HOP!A:C,3,0)</f>
        <v>2332160</v>
      </c>
      <c r="G9" s="4">
        <f t="shared" si="0"/>
        <v>0</v>
      </c>
      <c r="H9" s="4" t="str">
        <f t="shared" si="1"/>
        <v>，2332160</v>
      </c>
      <c r="I9" s="4" t="str">
        <f>VLOOKUP(A9,HOP!A:T,20,0)</f>
        <v>直连</v>
      </c>
    </row>
    <row r="11" spans="4:4">
      <c r="D11" s="4">
        <f>SUM(D2:D10)</f>
        <v>1698</v>
      </c>
    </row>
    <row r="12" spans="4:4">
      <c r="D12" s="4" t="s">
        <v>56</v>
      </c>
    </row>
    <row r="16" spans="1:3">
      <c r="A16" s="4" t="s">
        <v>57</v>
      </c>
      <c r="C16" s="4">
        <v>413</v>
      </c>
    </row>
    <row r="17" spans="1:3">
      <c r="A17" s="4" t="s">
        <v>58</v>
      </c>
      <c r="C17" s="4">
        <v>1285</v>
      </c>
    </row>
    <row r="18" spans="1:3">
      <c r="A18" s="4" t="s">
        <v>59</v>
      </c>
      <c r="C18" s="4">
        <f>SUBTOTAL(9,C16:C17)</f>
        <v>1698</v>
      </c>
    </row>
  </sheetData>
  <autoFilter ref="A1:XFD12">
    <filterColumn colId="3">
      <filters blank="1">
        <filter val="232"/>
        <filter val="143"/>
        <filter val="413"/>
        <filter val="444"/>
        <filter val="175"/>
        <filter val="148"/>
        <filter val="1698"/>
        <filter val="1698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D38" sqref="D38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0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</row>
    <row r="2" s="1" customFormat="1" spans="1:20">
      <c r="A2" s="3">
        <v>16917200502</v>
      </c>
      <c r="B2" s="1" t="s">
        <v>77</v>
      </c>
      <c r="C2" s="1" t="s">
        <v>78</v>
      </c>
      <c r="D2" s="1" t="s">
        <v>79</v>
      </c>
      <c r="E2" s="1" t="s">
        <v>37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83</v>
      </c>
      <c r="L2" s="1" t="s">
        <v>83</v>
      </c>
      <c r="M2" s="1" t="s">
        <v>85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</row>
    <row r="3" s="1" customFormat="1" spans="1:20">
      <c r="A3" s="3">
        <v>16936334605</v>
      </c>
      <c r="B3" s="1" t="s">
        <v>80</v>
      </c>
      <c r="C3" s="1" t="s">
        <v>92</v>
      </c>
      <c r="D3" s="1" t="s">
        <v>93</v>
      </c>
      <c r="E3" s="1" t="s">
        <v>40</v>
      </c>
      <c r="F3" s="1" t="s">
        <v>80</v>
      </c>
      <c r="G3" s="1" t="s">
        <v>81</v>
      </c>
      <c r="H3" s="1" t="s">
        <v>82</v>
      </c>
      <c r="I3" s="1" t="s">
        <v>94</v>
      </c>
      <c r="J3" s="1" t="s">
        <v>84</v>
      </c>
      <c r="K3" s="1" t="s">
        <v>94</v>
      </c>
      <c r="L3" s="1" t="s">
        <v>94</v>
      </c>
      <c r="M3" s="1" t="s">
        <v>85</v>
      </c>
      <c r="N3" s="1" t="s">
        <v>85</v>
      </c>
      <c r="O3" s="1" t="s">
        <v>86</v>
      </c>
      <c r="P3" s="1" t="s">
        <v>87</v>
      </c>
      <c r="Q3" s="1" t="s">
        <v>95</v>
      </c>
      <c r="R3" s="1" t="s">
        <v>89</v>
      </c>
      <c r="S3" s="1" t="s">
        <v>90</v>
      </c>
      <c r="T3" s="1" t="s">
        <v>91</v>
      </c>
    </row>
    <row r="4" s="1" customFormat="1" spans="1:20">
      <c r="A4" s="3">
        <v>16941275640</v>
      </c>
      <c r="B4" s="1" t="s">
        <v>96</v>
      </c>
      <c r="C4" s="1" t="s">
        <v>97</v>
      </c>
      <c r="D4" s="1" t="s">
        <v>98</v>
      </c>
      <c r="E4" s="1" t="s">
        <v>43</v>
      </c>
      <c r="F4" s="1" t="s">
        <v>96</v>
      </c>
      <c r="G4" s="1" t="s">
        <v>81</v>
      </c>
      <c r="H4" s="1" t="s">
        <v>82</v>
      </c>
      <c r="I4" s="1" t="s">
        <v>99</v>
      </c>
      <c r="J4" s="1" t="s">
        <v>84</v>
      </c>
      <c r="K4" s="1" t="s">
        <v>99</v>
      </c>
      <c r="L4" s="1" t="s">
        <v>99</v>
      </c>
      <c r="M4" s="1" t="s">
        <v>85</v>
      </c>
      <c r="N4" s="1" t="s">
        <v>85</v>
      </c>
      <c r="O4" s="1" t="s">
        <v>86</v>
      </c>
      <c r="P4" s="1" t="s">
        <v>87</v>
      </c>
      <c r="Q4" s="1" t="s">
        <v>100</v>
      </c>
      <c r="R4" s="1" t="s">
        <v>89</v>
      </c>
      <c r="S4" s="1" t="s">
        <v>90</v>
      </c>
      <c r="T4" s="1" t="s">
        <v>101</v>
      </c>
    </row>
    <row r="5" s="1" customFormat="1" spans="1:20">
      <c r="A5" s="3">
        <v>16942247932</v>
      </c>
      <c r="B5" s="1" t="s">
        <v>96</v>
      </c>
      <c r="C5" s="1" t="s">
        <v>102</v>
      </c>
      <c r="D5" s="1" t="s">
        <v>103</v>
      </c>
      <c r="E5" s="1" t="s">
        <v>46</v>
      </c>
      <c r="F5" s="1" t="s">
        <v>96</v>
      </c>
      <c r="G5" s="1" t="s">
        <v>81</v>
      </c>
      <c r="H5" s="1" t="s">
        <v>82</v>
      </c>
      <c r="I5" s="1" t="s">
        <v>104</v>
      </c>
      <c r="J5" s="1" t="s">
        <v>84</v>
      </c>
      <c r="K5" s="1" t="s">
        <v>104</v>
      </c>
      <c r="L5" s="1" t="s">
        <v>104</v>
      </c>
      <c r="M5" s="1" t="s">
        <v>85</v>
      </c>
      <c r="N5" s="1" t="s">
        <v>85</v>
      </c>
      <c r="O5" s="1" t="s">
        <v>86</v>
      </c>
      <c r="P5" s="1" t="s">
        <v>87</v>
      </c>
      <c r="Q5" s="1" t="s">
        <v>105</v>
      </c>
      <c r="R5" s="1" t="s">
        <v>89</v>
      </c>
      <c r="S5" s="1" t="s">
        <v>90</v>
      </c>
      <c r="T5" s="1" t="s">
        <v>91</v>
      </c>
    </row>
    <row r="6" s="1" customFormat="1" spans="1:20">
      <c r="A6" s="3">
        <v>16942248637</v>
      </c>
      <c r="B6" s="1" t="s">
        <v>96</v>
      </c>
      <c r="C6" s="1" t="s">
        <v>106</v>
      </c>
      <c r="D6" s="1" t="s">
        <v>103</v>
      </c>
      <c r="E6" s="1" t="s">
        <v>47</v>
      </c>
      <c r="F6" s="1" t="s">
        <v>96</v>
      </c>
      <c r="G6" s="1" t="s">
        <v>81</v>
      </c>
      <c r="H6" s="1" t="s">
        <v>82</v>
      </c>
      <c r="I6" s="1" t="s">
        <v>104</v>
      </c>
      <c r="J6" s="1" t="s">
        <v>84</v>
      </c>
      <c r="K6" s="1" t="s">
        <v>104</v>
      </c>
      <c r="L6" s="1" t="s">
        <v>104</v>
      </c>
      <c r="M6" s="1" t="s">
        <v>85</v>
      </c>
      <c r="N6" s="1" t="s">
        <v>85</v>
      </c>
      <c r="O6" s="1" t="s">
        <v>86</v>
      </c>
      <c r="P6" s="1" t="s">
        <v>87</v>
      </c>
      <c r="Q6" s="1" t="s">
        <v>107</v>
      </c>
      <c r="R6" s="1" t="s">
        <v>89</v>
      </c>
      <c r="S6" s="1" t="s">
        <v>90</v>
      </c>
      <c r="T6" s="1" t="s">
        <v>91</v>
      </c>
    </row>
    <row r="7" s="1" customFormat="1" spans="1:20">
      <c r="A7" s="3">
        <v>16943066267</v>
      </c>
      <c r="B7" s="1" t="s">
        <v>96</v>
      </c>
      <c r="C7" s="1" t="s">
        <v>108</v>
      </c>
      <c r="D7" s="1" t="s">
        <v>109</v>
      </c>
      <c r="E7" s="1" t="s">
        <v>50</v>
      </c>
      <c r="F7" s="1" t="s">
        <v>96</v>
      </c>
      <c r="G7" s="1" t="s">
        <v>81</v>
      </c>
      <c r="H7" s="1" t="s">
        <v>82</v>
      </c>
      <c r="I7" s="1" t="s">
        <v>110</v>
      </c>
      <c r="J7" s="1" t="s">
        <v>84</v>
      </c>
      <c r="K7" s="1" t="s">
        <v>110</v>
      </c>
      <c r="L7" s="1" t="s">
        <v>110</v>
      </c>
      <c r="M7" s="1" t="s">
        <v>85</v>
      </c>
      <c r="N7" s="1" t="s">
        <v>85</v>
      </c>
      <c r="O7" s="1" t="s">
        <v>86</v>
      </c>
      <c r="P7" s="1" t="s">
        <v>87</v>
      </c>
      <c r="Q7" s="1" t="s">
        <v>111</v>
      </c>
      <c r="R7" s="1" t="s">
        <v>89</v>
      </c>
      <c r="S7" s="1" t="s">
        <v>90</v>
      </c>
      <c r="T7" s="1" t="s">
        <v>91</v>
      </c>
    </row>
    <row r="8" s="1" customFormat="1" spans="1:20">
      <c r="A8" s="3">
        <v>16946265224</v>
      </c>
      <c r="B8" s="1" t="s">
        <v>96</v>
      </c>
      <c r="C8" s="1" t="s">
        <v>112</v>
      </c>
      <c r="D8" s="1" t="s">
        <v>113</v>
      </c>
      <c r="E8" s="1" t="s">
        <v>53</v>
      </c>
      <c r="F8" s="1" t="s">
        <v>96</v>
      </c>
      <c r="G8" s="1" t="s">
        <v>81</v>
      </c>
      <c r="H8" s="1" t="s">
        <v>82</v>
      </c>
      <c r="I8" s="1" t="s">
        <v>114</v>
      </c>
      <c r="J8" s="1" t="s">
        <v>84</v>
      </c>
      <c r="K8" s="1" t="s">
        <v>114</v>
      </c>
      <c r="L8" s="1" t="s">
        <v>114</v>
      </c>
      <c r="M8" s="1" t="s">
        <v>85</v>
      </c>
      <c r="N8" s="1" t="s">
        <v>85</v>
      </c>
      <c r="O8" s="1" t="s">
        <v>86</v>
      </c>
      <c r="P8" s="1" t="s">
        <v>87</v>
      </c>
      <c r="Q8" s="1" t="s">
        <v>115</v>
      </c>
      <c r="R8" s="1" t="s">
        <v>89</v>
      </c>
      <c r="S8" s="1" t="s">
        <v>90</v>
      </c>
      <c r="T8" s="1" t="s">
        <v>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2021-12-24T01:45:56Z</dcterms:created>
  <dcterms:modified xsi:type="dcterms:W3CDTF">2021-12-24T01:50:27Z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94732C4875D143EC8247165E9B10B1A7</vt:lpwstr>
  </property>
  <property fmtid="{D5CDD505-2E9C-101B-9397-08002B2CF9AE}" pid="3" name="KSOProductBuildVer">
    <vt:lpwstr>2052-11.1.0.11115</vt:lpwstr>
  </property>
</Properties>
</file>