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Sheet2!$1:$22</definedName>
  </definedNames>
  <calcPr calcId="144525"/>
</workbook>
</file>

<file path=xl/sharedStrings.xml><?xml version="1.0" encoding="utf-8"?>
<sst xmlns="http://schemas.openxmlformats.org/spreadsheetml/2006/main" count="575" uniqueCount="193">
  <si>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</si>
  <si>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</si>
  <si>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</si>
  <si>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</si>
  <si>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</si>
  <si>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</si>
  <si>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</si>
  <si>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</si>
  <si>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</si>
  <si>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</si>
  <si>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</si>
  <si>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</si>
  <si>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</si>
  <si>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</si>
  <si>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</si>
  <si>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</si>
  <si>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</si>
  <si>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</si>
  <si>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</si>
  <si>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</si>
  <si>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</si>
  <si>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</si>
  <si>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</si>
  <si>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</si>
  <si>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</si>
  <si>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</si>
  <si>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</si>
  <si>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[北京]锦江之星(北京通州北苑地铁站店)(60984236)</t>
  </si>
  <si>
    <t>标准间A&lt;双人入住&gt;&lt;内宾&gt;&lt;预付&gt;&lt;双早&gt;</t>
  </si>
  <si>
    <t>CNY</t>
  </si>
  <si>
    <t>秦敏,杜雨晴</t>
  </si>
  <si>
    <t>CA11323211224CNY</t>
  </si>
  <si>
    <t>未提现</t>
  </si>
  <si>
    <t>携程开票</t>
  </si>
  <si>
    <t>[宿迁]锦江之星(宿迁开发区西湖路店)(71450958)</t>
  </si>
  <si>
    <t>商务A&lt;双人入住&gt;&lt;内宾&gt;&lt;预付&gt;&lt;双早&gt;</t>
  </si>
  <si>
    <t>仲高露</t>
  </si>
  <si>
    <t>[北京]北京昆仑饭店(46117827)</t>
  </si>
  <si>
    <t>豪华大床房&lt;双人入住&gt;&lt;内宾&gt;&lt;预付&gt;&lt;单早&gt;</t>
  </si>
  <si>
    <t>张丽滨</t>
  </si>
  <si>
    <t>[兴义]宜尚酒店(兴义桔山大道店)(71583988)</t>
  </si>
  <si>
    <t>高级双床房&lt;双人入住&gt;&lt;内宾&gt;&lt;预付&gt;&lt;双早&gt;</t>
  </si>
  <si>
    <t>张双双</t>
  </si>
  <si>
    <t>[西安]IU酒店(西安三桥地铁站万象城店)(73260340)</t>
  </si>
  <si>
    <t>小U·超级双床房&lt;双人入住&gt;&lt;内宾&gt;&lt;预付&gt;&lt;无早&gt;</t>
  </si>
  <si>
    <t>彭鑫磊,胡志明</t>
  </si>
  <si>
    <t>取消</t>
  </si>
  <si>
    <t>[盐城]非繁·丽风酒店(盐城机场店)(70886423)</t>
  </si>
  <si>
    <t>豪华双床房&lt;双人入住&gt;&lt;内宾&gt;&lt;预付&gt;&lt;双早&gt;</t>
  </si>
  <si>
    <t>万照林</t>
  </si>
  <si>
    <t>[深圳]维也纳酒店(深圳坪山莹展度假花园店)(71587540)</t>
  </si>
  <si>
    <t>豪华大床房&lt;双人入住&gt;&lt;内宾&gt;&lt;预付&gt;&lt;双早&gt;</t>
  </si>
  <si>
    <t>彭汨荣</t>
  </si>
  <si>
    <t>[太原]锦江之星风尚(太原南站店)(73271147)</t>
  </si>
  <si>
    <t>标准双床房&lt;双人入住&gt;&lt;内宾&gt;&lt;预付&gt;&lt;双早&gt;</t>
  </si>
  <si>
    <t>张鹏</t>
  </si>
  <si>
    <t>[焦作]白玉兰酒店(焦作远大时代购物中心店)(73246995)</t>
  </si>
  <si>
    <t>舒雅双床房&lt;双人入住&gt;&lt;内宾&gt;&lt;预付&gt;&lt;双早&gt;</t>
  </si>
  <si>
    <t>申世伟,袁晋俊</t>
  </si>
  <si>
    <t>[保定]7天优品酒店(保定清苑建设北路店)(71450452)</t>
  </si>
  <si>
    <t>优品大床房&lt;双人入住&gt;&lt;内宾&gt;&lt;预付&gt;&lt;双早&gt;</t>
  </si>
  <si>
    <t>李道如</t>
  </si>
  <si>
    <t>[佛山]城市便捷酒店（佛山狮山广场店）(71585326)</t>
  </si>
  <si>
    <t>标准大床房&lt;双人入住&gt;&lt;内宾&gt;&lt;预付&gt;&lt;双早&gt;</t>
  </si>
  <si>
    <t>冯华彬</t>
  </si>
  <si>
    <t>[丰城]城市便捷酒店(丰城新城区剑邑广场店)(75030210)</t>
  </si>
  <si>
    <t>商务大床房&lt;双人入住&gt;&lt;内宾&gt;&lt;预付&gt;&lt;双早&gt;</t>
  </si>
  <si>
    <t>李明阳</t>
  </si>
  <si>
    <t>[新沂]维也纳3好酒店（新沂北京路高铁站店）(72922583)</t>
  </si>
  <si>
    <t>石晓磊</t>
  </si>
  <si>
    <t>[宁阳]7天优品酒店(宁阳政府广场店)(73246742)</t>
  </si>
  <si>
    <t>优品零压双床房&lt;双人入住&gt;&lt;内宾&gt;&lt;预付&gt;&lt;双早&gt;</t>
  </si>
  <si>
    <t>龚帅</t>
  </si>
  <si>
    <t>[卫辉]城市便捷酒店(卫辉建设路店)(71582247)</t>
  </si>
  <si>
    <t>精选大床房&lt;双人入住&gt;&lt;内宾&gt;&lt;预付&gt;&lt;无早&gt;</t>
  </si>
  <si>
    <t>孙玉</t>
  </si>
  <si>
    <t>[湖口]维也纳智好酒店(湖口石钟山大道店)(71584336)</t>
  </si>
  <si>
    <t>王晓</t>
  </si>
  <si>
    <t>[南京]锦江都城酒店(南京东南大学店)(65823898)</t>
  </si>
  <si>
    <t>时尚双床房&lt;双人入住&gt;&lt;内宾&gt;&lt;预付&gt;&lt;双早&gt;</t>
  </si>
  <si>
    <t>张见见</t>
  </si>
  <si>
    <t>[新余]维也纳酒店(新余凯光店)(79027436)</t>
  </si>
  <si>
    <t>高级大床房&lt;双人入住&gt;&lt;内宾&gt;&lt;预付&gt;&lt;双早&gt;</t>
  </si>
  <si>
    <t>胡祥喜</t>
  </si>
  <si>
    <t>[北京]喆啡酒店(北京良乡南关地铁站店)(73267309)</t>
  </si>
  <si>
    <t>啡凡大床房&lt;双人入住&gt;&lt;内宾&gt;&lt;预付&gt;&lt;双早&gt;</t>
  </si>
  <si>
    <t>彭亮,刘武,陈乐</t>
  </si>
  <si>
    <t>,</t>
  </si>
  <si>
    <t>A211224095523481</t>
  </si>
  <si>
    <t>CNY / HKD 当前参考汇率: 1.223220308</t>
  </si>
  <si>
    <t>总计： 7127.65 CNY/
8718.69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</si>
  <si>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</si>
  <si>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</si>
  <si>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</si>
  <si>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</si>
  <si>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</si>
  <si>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</si>
  <si>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</si>
  <si>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</si>
  <si>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</si>
  <si>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</si>
  <si>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</si>
  <si>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</si>
  <si>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</si>
  <si>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</si>
  <si>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</si>
  <si>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</si>
  <si>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</si>
  <si>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2021-12-16</t>
  </si>
  <si>
    <t>2342767</t>
  </si>
  <si>
    <t>锦江之星(北京通州北苑地铁站店)</t>
  </si>
  <si>
    <t>2021-12-17</t>
  </si>
  <si>
    <t>2021-12-21</t>
  </si>
  <si>
    <t>退房日月结</t>
  </si>
  <si>
    <t>862.24</t>
  </si>
  <si>
    <t>RMB</t>
  </si>
  <si>
    <t>0</t>
  </si>
  <si>
    <t>0.00</t>
  </si>
  <si>
    <t>携程汇智国内直连</t>
  </si>
  <si>
    <t>2021-12-16 13:50:21</t>
  </si>
  <si>
    <t>否</t>
  </si>
  <si>
    <t>汇智国际旅游发展有限公司</t>
  </si>
  <si>
    <t>直连</t>
  </si>
  <si>
    <t>2021-12-18</t>
  </si>
  <si>
    <t>2345766</t>
  </si>
  <si>
    <t>锦江之星(宿迁开发区西湖路店)</t>
  </si>
  <si>
    <t>470.58</t>
  </si>
  <si>
    <t>2021-12-18 12:58:06</t>
  </si>
  <si>
    <t>2021-12-19</t>
  </si>
  <si>
    <t>2347076</t>
  </si>
  <si>
    <t>北京昆仑饭店</t>
  </si>
  <si>
    <t>1721.41</t>
  </si>
  <si>
    <t>2021-12-19 14:42:30</t>
  </si>
  <si>
    <t>2347105</t>
  </si>
  <si>
    <t>宜尚酒店(兴义桔山大道店)</t>
  </si>
  <si>
    <t>436.32</t>
  </si>
  <si>
    <t>2021-12-19 15:17:01</t>
  </si>
  <si>
    <t>2021-12-20</t>
  </si>
  <si>
    <t>2347929</t>
  </si>
  <si>
    <t>非繁·丽风酒店(盐城机场店)</t>
  </si>
  <si>
    <t>214.54</t>
  </si>
  <si>
    <t>2021-12-20 09:39:33</t>
  </si>
  <si>
    <t>2348039</t>
  </si>
  <si>
    <t>维也纳酒店(深圳坪山莹展度假花园店)</t>
  </si>
  <si>
    <t>230.74</t>
  </si>
  <si>
    <t>2021-12-20 14:36:11</t>
  </si>
  <si>
    <t>2348145</t>
  </si>
  <si>
    <t>锦江之星风尚(太原南站店)</t>
  </si>
  <si>
    <t>131.56</t>
  </si>
  <si>
    <t>2021-12-20 16:05:39</t>
  </si>
  <si>
    <t>2348189</t>
  </si>
  <si>
    <t>白玉兰酒店(焦作远大时代购物中心店)</t>
  </si>
  <si>
    <t>247.94</t>
  </si>
  <si>
    <t>2021-12-20 16:35:12</t>
  </si>
  <si>
    <t>2348202</t>
  </si>
  <si>
    <t>7天优品酒店（保定清苑建设北路店）</t>
  </si>
  <si>
    <t>118.40</t>
  </si>
  <si>
    <t>2021-12-20 16:43:02</t>
  </si>
  <si>
    <t>2348234</t>
  </si>
  <si>
    <t>城市便捷酒店（佛山狮山广场店）</t>
  </si>
  <si>
    <t>182.81</t>
  </si>
  <si>
    <t>2021-12-20 17:01:15</t>
  </si>
  <si>
    <t>2348247</t>
  </si>
  <si>
    <t>城市便捷酒店(丰城新城区剑邑广场店)</t>
  </si>
  <si>
    <t>156.55</t>
  </si>
  <si>
    <t>2021-12-20 17:10:51</t>
  </si>
  <si>
    <t>2348301</t>
  </si>
  <si>
    <t>维也纳3好酒店(新沂北京路店)</t>
  </si>
  <si>
    <t>254.01</t>
  </si>
  <si>
    <t>2021-12-20 17:38:05</t>
  </si>
  <si>
    <t>2348334</t>
  </si>
  <si>
    <t>7天优品酒店(宁阳政府广场店)</t>
  </si>
  <si>
    <t>137.63</t>
  </si>
  <si>
    <t>2021-12-20 17:55:12</t>
  </si>
  <si>
    <t>2348507</t>
  </si>
  <si>
    <t>城市便捷酒店(卫辉建设路店)</t>
  </si>
  <si>
    <t>180.79</t>
  </si>
  <si>
    <t>2021-12-20 19:16:33</t>
  </si>
  <si>
    <t>2348510</t>
  </si>
  <si>
    <t>维也纳智好酒店(湖口石钟山大道店)</t>
  </si>
  <si>
    <t>2021-12-20 19:17:14</t>
  </si>
  <si>
    <t>2348549</t>
  </si>
  <si>
    <t>锦江都城酒店(南京东南大学店)</t>
  </si>
  <si>
    <t>289.43</t>
  </si>
  <si>
    <t>2021-12-20 19:36:49</t>
  </si>
  <si>
    <t>2348609</t>
  </si>
  <si>
    <t>维也纳酒店(新余凯光店)</t>
  </si>
  <si>
    <t>188.23</t>
  </si>
  <si>
    <t>2021-12-20 20:12:27</t>
  </si>
  <si>
    <t>2348682</t>
  </si>
  <si>
    <t>喆啡酒店北京房山良乡南关地铁站店</t>
  </si>
  <si>
    <t>1089.93</t>
  </si>
  <si>
    <t>2021-12-20 21:02:14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</si>
</sst>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3" fillId="13" borderId="2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16994755119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44547</v>
      </c>
      <c r="G2" s="5">
        <v>44551</v>
      </c>
      <c r="H2" s="4">
        <v>1</v>
      </c>
      <c r="I2" s="4">
        <v>4</v>
      </c>
      <c r="J2" s="4">
        <v>4</v>
      </c>
      <c r="K2" s="4" t="s">
        <v>29</v>
      </c>
      <c r="L2" s="4">
        <v>862.24</v>
      </c>
      <c r="M2" s="4">
        <v>862.24</v>
      </c>
      <c r="N2" s="4" t="s">
        <v>30</v>
      </c>
      <c r="O2" s="4" t="s">
        <v>31</v>
      </c>
      <c r="P2" s="4" t="s">
        <v>32</v>
      </c>
      <c r="Q2" s="4">
        <v>0</v>
      </c>
      <c r="R2" s="6">
        <v>44546</v>
      </c>
      <c r="S2" s="5">
        <v>44554</v>
      </c>
      <c r="T2" s="4" t="s">
        <v>33</v>
      </c>
      <c r="U2" s="4">
        <v>862.24</v>
      </c>
      <c r="V2" s="4">
        <v>0</v>
      </c>
      <c r="W2" s="4">
        <v>0</v>
      </c>
      <c r="X2" s="4">
        <v>2342767</v>
      </c>
    </row>
    <row r="3" s="4" customFormat="1" spans="1:24">
      <c r="A3" s="4">
        <v>17005477155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44548</v>
      </c>
      <c r="G3" s="5">
        <v>44551</v>
      </c>
      <c r="H3" s="4">
        <v>1</v>
      </c>
      <c r="I3" s="4">
        <v>3</v>
      </c>
      <c r="J3" s="4">
        <v>3</v>
      </c>
      <c r="K3" s="4" t="s">
        <v>29</v>
      </c>
      <c r="L3" s="4">
        <v>470.58</v>
      </c>
      <c r="M3" s="4">
        <v>470.58</v>
      </c>
      <c r="N3" s="4" t="s">
        <v>36</v>
      </c>
      <c r="O3" s="4" t="s">
        <v>31</v>
      </c>
      <c r="P3" s="4" t="s">
        <v>32</v>
      </c>
      <c r="Q3" s="4">
        <v>0</v>
      </c>
      <c r="R3" s="6">
        <v>44548</v>
      </c>
      <c r="S3" s="5">
        <v>44554</v>
      </c>
      <c r="T3" s="4" t="s">
        <v>33</v>
      </c>
      <c r="U3" s="4">
        <v>470.58</v>
      </c>
      <c r="V3" s="4">
        <v>0</v>
      </c>
      <c r="W3" s="4">
        <v>0</v>
      </c>
      <c r="X3" s="4">
        <v>2345766</v>
      </c>
    </row>
    <row r="4" s="4" customFormat="1" spans="1:23">
      <c r="A4" s="4">
        <v>17013763934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44549</v>
      </c>
      <c r="G4" s="5">
        <v>44551</v>
      </c>
      <c r="H4" s="4">
        <v>1</v>
      </c>
      <c r="I4" s="4">
        <v>2</v>
      </c>
      <c r="J4" s="4">
        <v>2</v>
      </c>
      <c r="K4" s="4" t="s">
        <v>29</v>
      </c>
      <c r="L4" s="4">
        <v>1721.41</v>
      </c>
      <c r="M4" s="4">
        <v>1721.41</v>
      </c>
      <c r="N4" s="4" t="s">
        <v>39</v>
      </c>
      <c r="O4" s="4" t="s">
        <v>31</v>
      </c>
      <c r="P4" s="4" t="s">
        <v>32</v>
      </c>
      <c r="Q4" s="4">
        <v>0</v>
      </c>
      <c r="R4" s="6">
        <v>44549</v>
      </c>
      <c r="S4" s="5">
        <v>44554</v>
      </c>
      <c r="T4" s="4" t="s">
        <v>33</v>
      </c>
      <c r="U4" s="4">
        <v>1721.41</v>
      </c>
      <c r="V4" s="4">
        <v>0</v>
      </c>
      <c r="W4" s="4">
        <v>0</v>
      </c>
    </row>
    <row r="5" s="4" customFormat="1" spans="1:24">
      <c r="A5" s="4">
        <v>17013882635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44549</v>
      </c>
      <c r="G5" s="5">
        <v>44551</v>
      </c>
      <c r="H5" s="4">
        <v>1</v>
      </c>
      <c r="I5" s="4">
        <v>2</v>
      </c>
      <c r="J5" s="4">
        <v>2</v>
      </c>
      <c r="K5" s="4" t="s">
        <v>29</v>
      </c>
      <c r="L5" s="4">
        <v>436.32</v>
      </c>
      <c r="M5" s="4">
        <v>436.32</v>
      </c>
      <c r="N5" s="4" t="s">
        <v>42</v>
      </c>
      <c r="O5" s="4" t="s">
        <v>31</v>
      </c>
      <c r="P5" s="4" t="s">
        <v>32</v>
      </c>
      <c r="Q5" s="4">
        <v>0</v>
      </c>
      <c r="R5" s="6">
        <v>44549</v>
      </c>
      <c r="S5" s="5">
        <v>44554</v>
      </c>
      <c r="T5" s="4" t="s">
        <v>33</v>
      </c>
      <c r="U5" s="4">
        <v>436.32</v>
      </c>
      <c r="V5" s="4">
        <v>0</v>
      </c>
      <c r="W5" s="4">
        <v>0</v>
      </c>
      <c r="X5" s="4">
        <v>2347105</v>
      </c>
    </row>
    <row r="6" s="4" customFormat="1" spans="1:23">
      <c r="A6" s="4">
        <v>17016124642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44550</v>
      </c>
      <c r="G6" s="5">
        <v>44551</v>
      </c>
      <c r="H6" s="4">
        <v>2</v>
      </c>
      <c r="I6" s="4">
        <v>1</v>
      </c>
      <c r="J6" s="4">
        <v>2</v>
      </c>
      <c r="K6" s="4" t="s">
        <v>29</v>
      </c>
      <c r="L6" s="4">
        <v>311.7</v>
      </c>
      <c r="M6" s="4">
        <v>311.7</v>
      </c>
      <c r="N6" s="4" t="s">
        <v>45</v>
      </c>
      <c r="O6" s="4" t="s">
        <v>31</v>
      </c>
      <c r="P6" s="4" t="s">
        <v>32</v>
      </c>
      <c r="Q6" s="4">
        <v>0</v>
      </c>
      <c r="R6" s="6">
        <v>44550</v>
      </c>
      <c r="S6" s="5">
        <v>44554</v>
      </c>
      <c r="T6" s="4" t="s">
        <v>33</v>
      </c>
      <c r="U6" s="4">
        <v>311.7</v>
      </c>
      <c r="V6" s="4">
        <v>0</v>
      </c>
      <c r="W6" s="4">
        <v>0</v>
      </c>
    </row>
    <row r="7" s="4" customFormat="1" spans="1:23">
      <c r="A7" s="4">
        <v>17016124642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44550</v>
      </c>
      <c r="G7" s="5">
        <v>44551</v>
      </c>
      <c r="H7" s="4">
        <v>2</v>
      </c>
      <c r="I7" s="4">
        <v>1</v>
      </c>
      <c r="J7" s="4">
        <v>2</v>
      </c>
      <c r="K7" s="4" t="s">
        <v>29</v>
      </c>
      <c r="L7" s="4">
        <v>-311.7</v>
      </c>
      <c r="M7" s="4">
        <v>-311.7</v>
      </c>
      <c r="N7" s="4" t="s">
        <v>45</v>
      </c>
      <c r="O7" s="4" t="s">
        <v>31</v>
      </c>
      <c r="P7" s="4" t="s">
        <v>32</v>
      </c>
      <c r="Q7" s="4">
        <v>0</v>
      </c>
      <c r="R7" s="6">
        <v>44550</v>
      </c>
      <c r="S7" s="5">
        <v>44554</v>
      </c>
      <c r="T7" s="4" t="s">
        <v>33</v>
      </c>
      <c r="U7" s="4">
        <v>-311.7</v>
      </c>
      <c r="V7" s="4">
        <v>0</v>
      </c>
      <c r="W7" s="4">
        <v>0</v>
      </c>
    </row>
    <row r="8" s="4" customFormat="1" spans="1:24">
      <c r="A8" s="4">
        <v>17016241341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44550</v>
      </c>
      <c r="G8" s="5">
        <v>44551</v>
      </c>
      <c r="H8" s="4">
        <v>1</v>
      </c>
      <c r="I8" s="4">
        <v>1</v>
      </c>
      <c r="J8" s="4">
        <v>1</v>
      </c>
      <c r="K8" s="4" t="s">
        <v>29</v>
      </c>
      <c r="L8" s="4">
        <v>214.54</v>
      </c>
      <c r="M8" s="4">
        <v>214.54</v>
      </c>
      <c r="N8" s="4" t="s">
        <v>49</v>
      </c>
      <c r="O8" s="4" t="s">
        <v>31</v>
      </c>
      <c r="P8" s="4" t="s">
        <v>32</v>
      </c>
      <c r="Q8" s="4">
        <v>0</v>
      </c>
      <c r="R8" s="6">
        <v>44550</v>
      </c>
      <c r="S8" s="5">
        <v>44554</v>
      </c>
      <c r="T8" s="4" t="s">
        <v>33</v>
      </c>
      <c r="U8" s="4">
        <v>214.54</v>
      </c>
      <c r="V8" s="4">
        <v>0</v>
      </c>
      <c r="W8" s="4">
        <v>0</v>
      </c>
      <c r="X8" s="4">
        <v>2347929</v>
      </c>
    </row>
    <row r="9" s="4" customFormat="1" spans="1:24">
      <c r="A9" s="4">
        <v>17019095092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44550</v>
      </c>
      <c r="G9" s="5">
        <v>44551</v>
      </c>
      <c r="H9" s="4">
        <v>1</v>
      </c>
      <c r="I9" s="4">
        <v>1</v>
      </c>
      <c r="J9" s="4">
        <v>1</v>
      </c>
      <c r="K9" s="4" t="s">
        <v>29</v>
      </c>
      <c r="L9" s="4">
        <v>230.74</v>
      </c>
      <c r="M9" s="4">
        <v>230.74</v>
      </c>
      <c r="N9" s="4" t="s">
        <v>52</v>
      </c>
      <c r="O9" s="4" t="s">
        <v>31</v>
      </c>
      <c r="P9" s="4" t="s">
        <v>32</v>
      </c>
      <c r="Q9" s="4">
        <v>0</v>
      </c>
      <c r="R9" s="6">
        <v>44550</v>
      </c>
      <c r="S9" s="5">
        <v>44554</v>
      </c>
      <c r="T9" s="4" t="s">
        <v>33</v>
      </c>
      <c r="U9" s="4">
        <v>230.74</v>
      </c>
      <c r="V9" s="4">
        <v>0</v>
      </c>
      <c r="W9" s="4">
        <v>0</v>
      </c>
      <c r="X9" s="4">
        <v>2348039</v>
      </c>
    </row>
    <row r="10" s="4" customFormat="1" spans="1:24">
      <c r="A10" s="4">
        <v>17019446579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44550</v>
      </c>
      <c r="G10" s="5">
        <v>44551</v>
      </c>
      <c r="H10" s="4">
        <v>1</v>
      </c>
      <c r="I10" s="4">
        <v>1</v>
      </c>
      <c r="J10" s="4">
        <v>1</v>
      </c>
      <c r="K10" s="4" t="s">
        <v>29</v>
      </c>
      <c r="L10" s="4">
        <v>131.56</v>
      </c>
      <c r="M10" s="4">
        <v>131.56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44550</v>
      </c>
      <c r="S10" s="5">
        <v>44554</v>
      </c>
      <c r="T10" s="4" t="s">
        <v>33</v>
      </c>
      <c r="U10" s="4">
        <v>131.56</v>
      </c>
      <c r="V10" s="4">
        <v>0</v>
      </c>
      <c r="W10" s="4">
        <v>0</v>
      </c>
      <c r="X10" s="4">
        <v>2348145</v>
      </c>
    </row>
    <row r="11" s="4" customFormat="1" spans="1:24">
      <c r="A11" s="4">
        <v>17019568158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44550</v>
      </c>
      <c r="G11" s="5">
        <v>44551</v>
      </c>
      <c r="H11" s="4">
        <v>1</v>
      </c>
      <c r="I11" s="4">
        <v>1</v>
      </c>
      <c r="J11" s="4">
        <v>1</v>
      </c>
      <c r="K11" s="4" t="s">
        <v>29</v>
      </c>
      <c r="L11" s="4">
        <v>247.94</v>
      </c>
      <c r="M11" s="4">
        <v>247.94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44550</v>
      </c>
      <c r="S11" s="5">
        <v>44554</v>
      </c>
      <c r="T11" s="4" t="s">
        <v>33</v>
      </c>
      <c r="U11" s="4">
        <v>247.94</v>
      </c>
      <c r="V11" s="4">
        <v>0</v>
      </c>
      <c r="W11" s="4">
        <v>0</v>
      </c>
      <c r="X11" s="4">
        <v>2348189</v>
      </c>
    </row>
    <row r="12" s="4" customFormat="1" spans="1:23">
      <c r="A12" s="4">
        <v>17019596329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44550</v>
      </c>
      <c r="G12" s="5">
        <v>44551</v>
      </c>
      <c r="H12" s="4">
        <v>1</v>
      </c>
      <c r="I12" s="4">
        <v>1</v>
      </c>
      <c r="J12" s="4">
        <v>1</v>
      </c>
      <c r="K12" s="4" t="s">
        <v>29</v>
      </c>
      <c r="L12" s="4">
        <v>118.4</v>
      </c>
      <c r="M12" s="4">
        <v>118.4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44550</v>
      </c>
      <c r="S12" s="5">
        <v>44554</v>
      </c>
      <c r="T12" s="4" t="s">
        <v>33</v>
      </c>
      <c r="U12" s="4">
        <v>118.4</v>
      </c>
      <c r="V12" s="4">
        <v>0</v>
      </c>
      <c r="W12" s="4">
        <v>0</v>
      </c>
    </row>
    <row r="13" s="4" customFormat="1" spans="1:24">
      <c r="A13" s="4">
        <v>17019696982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44550</v>
      </c>
      <c r="G13" s="5">
        <v>44551</v>
      </c>
      <c r="H13" s="4">
        <v>1</v>
      </c>
      <c r="I13" s="4">
        <v>1</v>
      </c>
      <c r="J13" s="4">
        <v>1</v>
      </c>
      <c r="K13" s="4" t="s">
        <v>29</v>
      </c>
      <c r="L13" s="4">
        <v>182.81</v>
      </c>
      <c r="M13" s="4">
        <v>182.81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44550</v>
      </c>
      <c r="S13" s="5">
        <v>44554</v>
      </c>
      <c r="T13" s="4" t="s">
        <v>33</v>
      </c>
      <c r="U13" s="4">
        <v>182.81</v>
      </c>
      <c r="V13" s="4">
        <v>0</v>
      </c>
      <c r="W13" s="4">
        <v>0</v>
      </c>
      <c r="X13" s="4">
        <v>2348234</v>
      </c>
    </row>
    <row r="14" s="4" customFormat="1" spans="1:24">
      <c r="A14" s="4">
        <v>17019731850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44550</v>
      </c>
      <c r="G14" s="5">
        <v>44551</v>
      </c>
      <c r="H14" s="4">
        <v>1</v>
      </c>
      <c r="I14" s="4">
        <v>1</v>
      </c>
      <c r="J14" s="4">
        <v>1</v>
      </c>
      <c r="K14" s="4" t="s">
        <v>29</v>
      </c>
      <c r="L14" s="4">
        <v>156.55</v>
      </c>
      <c r="M14" s="4">
        <v>156.55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44550</v>
      </c>
      <c r="S14" s="5">
        <v>44554</v>
      </c>
      <c r="T14" s="4" t="s">
        <v>33</v>
      </c>
      <c r="U14" s="4">
        <v>156.55</v>
      </c>
      <c r="V14" s="4">
        <v>0</v>
      </c>
      <c r="W14" s="4">
        <v>0</v>
      </c>
      <c r="X14" s="4">
        <v>2348247</v>
      </c>
    </row>
    <row r="15" s="4" customFormat="1" spans="1:24">
      <c r="A15" s="4">
        <v>17019877711</v>
      </c>
      <c r="B15" s="4" t="s">
        <v>25</v>
      </c>
      <c r="C15" s="4" t="s">
        <v>26</v>
      </c>
      <c r="D15" s="4" t="s">
        <v>68</v>
      </c>
      <c r="E15" s="4" t="s">
        <v>66</v>
      </c>
      <c r="F15" s="5">
        <v>44550</v>
      </c>
      <c r="G15" s="5">
        <v>44551</v>
      </c>
      <c r="H15" s="4">
        <v>1</v>
      </c>
      <c r="I15" s="4">
        <v>1</v>
      </c>
      <c r="J15" s="4">
        <v>1</v>
      </c>
      <c r="K15" s="4" t="s">
        <v>29</v>
      </c>
      <c r="L15" s="4">
        <v>254.01</v>
      </c>
      <c r="M15" s="4">
        <v>254.01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44550</v>
      </c>
      <c r="S15" s="5">
        <v>44554</v>
      </c>
      <c r="T15" s="4" t="s">
        <v>33</v>
      </c>
      <c r="U15" s="4">
        <v>254.01</v>
      </c>
      <c r="V15" s="4">
        <v>0</v>
      </c>
      <c r="W15" s="4">
        <v>0</v>
      </c>
      <c r="X15" s="4">
        <v>2348301</v>
      </c>
    </row>
    <row r="16" s="4" customFormat="1" spans="1:24">
      <c r="A16" s="4">
        <v>17019967532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44550</v>
      </c>
      <c r="G16" s="5">
        <v>44551</v>
      </c>
      <c r="H16" s="4">
        <v>1</v>
      </c>
      <c r="I16" s="4">
        <v>1</v>
      </c>
      <c r="J16" s="4">
        <v>1</v>
      </c>
      <c r="K16" s="4" t="s">
        <v>29</v>
      </c>
      <c r="L16" s="4">
        <v>137.63</v>
      </c>
      <c r="M16" s="4">
        <v>137.63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44550</v>
      </c>
      <c r="S16" s="5">
        <v>44554</v>
      </c>
      <c r="T16" s="4" t="s">
        <v>33</v>
      </c>
      <c r="U16" s="4">
        <v>137.63</v>
      </c>
      <c r="V16" s="4">
        <v>0</v>
      </c>
      <c r="W16" s="4">
        <v>0</v>
      </c>
      <c r="X16" s="4">
        <v>2348334</v>
      </c>
    </row>
    <row r="17" s="4" customFormat="1" spans="1:23">
      <c r="A17" s="4">
        <v>17020347610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44550</v>
      </c>
      <c r="G17" s="5">
        <v>44551</v>
      </c>
      <c r="H17" s="4">
        <v>1</v>
      </c>
      <c r="I17" s="4">
        <v>1</v>
      </c>
      <c r="J17" s="4">
        <v>1</v>
      </c>
      <c r="K17" s="4" t="s">
        <v>29</v>
      </c>
      <c r="L17" s="4">
        <v>180.79</v>
      </c>
      <c r="M17" s="4">
        <v>180.79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44550</v>
      </c>
      <c r="S17" s="5">
        <v>44554</v>
      </c>
      <c r="T17" s="4" t="s">
        <v>33</v>
      </c>
      <c r="U17" s="4">
        <v>180.79</v>
      </c>
      <c r="V17" s="4">
        <v>0</v>
      </c>
      <c r="W17" s="4">
        <v>0</v>
      </c>
    </row>
    <row r="18" s="4" customFormat="1" spans="1:23">
      <c r="A18" s="4">
        <v>17020361887</v>
      </c>
      <c r="B18" s="4" t="s">
        <v>25</v>
      </c>
      <c r="C18" s="4" t="s">
        <v>26</v>
      </c>
      <c r="D18" s="4" t="s">
        <v>76</v>
      </c>
      <c r="E18" s="4" t="s">
        <v>63</v>
      </c>
      <c r="F18" s="5">
        <v>44550</v>
      </c>
      <c r="G18" s="5">
        <v>44551</v>
      </c>
      <c r="H18" s="4">
        <v>1</v>
      </c>
      <c r="I18" s="4">
        <v>1</v>
      </c>
      <c r="J18" s="4">
        <v>1</v>
      </c>
      <c r="K18" s="4" t="s">
        <v>29</v>
      </c>
      <c r="L18" s="4">
        <v>214.54</v>
      </c>
      <c r="M18" s="4">
        <v>214.54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44550</v>
      </c>
      <c r="S18" s="5">
        <v>44554</v>
      </c>
      <c r="T18" s="4" t="s">
        <v>33</v>
      </c>
      <c r="U18" s="4">
        <v>214.54</v>
      </c>
      <c r="V18" s="4">
        <v>0</v>
      </c>
      <c r="W18" s="4">
        <v>0</v>
      </c>
    </row>
    <row r="19" s="4" customFormat="1" spans="1:24">
      <c r="A19" s="4">
        <v>17020450639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44550</v>
      </c>
      <c r="G19" s="5">
        <v>44551</v>
      </c>
      <c r="H19" s="4">
        <v>1</v>
      </c>
      <c r="I19" s="4">
        <v>1</v>
      </c>
      <c r="J19" s="4">
        <v>1</v>
      </c>
      <c r="K19" s="4" t="s">
        <v>29</v>
      </c>
      <c r="L19" s="4">
        <v>289.43</v>
      </c>
      <c r="M19" s="4">
        <v>289.43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44550</v>
      </c>
      <c r="S19" s="5">
        <v>44554</v>
      </c>
      <c r="T19" s="4" t="s">
        <v>33</v>
      </c>
      <c r="U19" s="4">
        <v>289.43</v>
      </c>
      <c r="V19" s="4">
        <v>0</v>
      </c>
      <c r="W19" s="4">
        <v>0</v>
      </c>
      <c r="X19" s="4">
        <v>2348549</v>
      </c>
    </row>
    <row r="20" s="4" customFormat="1" spans="1:24">
      <c r="A20" s="4">
        <v>17020609669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44550</v>
      </c>
      <c r="G20" s="5">
        <v>44551</v>
      </c>
      <c r="H20" s="4">
        <v>1</v>
      </c>
      <c r="I20" s="4">
        <v>1</v>
      </c>
      <c r="J20" s="4">
        <v>1</v>
      </c>
      <c r="K20" s="4" t="s">
        <v>29</v>
      </c>
      <c r="L20" s="4">
        <v>188.23</v>
      </c>
      <c r="M20" s="4">
        <v>188.23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44550</v>
      </c>
      <c r="S20" s="5">
        <v>44554</v>
      </c>
      <c r="T20" s="4" t="s">
        <v>33</v>
      </c>
      <c r="U20" s="4">
        <v>188.23</v>
      </c>
      <c r="V20" s="4">
        <v>0</v>
      </c>
      <c r="W20" s="4">
        <v>0</v>
      </c>
      <c r="X20" s="4">
        <v>2348609</v>
      </c>
    </row>
    <row r="21" s="4" customFormat="1" spans="1:24">
      <c r="A21" s="4">
        <v>17020830498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44550</v>
      </c>
      <c r="G21" s="5">
        <v>44551</v>
      </c>
      <c r="H21" s="4">
        <v>3</v>
      </c>
      <c r="I21" s="4">
        <v>1</v>
      </c>
      <c r="J21" s="4">
        <v>3</v>
      </c>
      <c r="K21" s="4" t="s">
        <v>29</v>
      </c>
      <c r="L21" s="4">
        <v>1089.93</v>
      </c>
      <c r="M21" s="4">
        <v>1089.93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44550</v>
      </c>
      <c r="S21" s="5">
        <v>44554</v>
      </c>
      <c r="T21" s="4" t="s">
        <v>33</v>
      </c>
      <c r="U21" s="4">
        <v>1089.93</v>
      </c>
      <c r="V21" s="4">
        <v>0</v>
      </c>
      <c r="W21" s="4">
        <v>0</v>
      </c>
      <c r="X21" s="4">
        <v>2348682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F33" sqref="F33"/>
    </sheetView>
  </sheetViews>
  <sheetFormatPr defaultColWidth="9" defaultRowHeight="13.5"/>
  <cols>
    <col min="1" max="1" width="16.3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4">
        <v>16994755119</v>
      </c>
      <c r="B2" s="5">
        <v>44547</v>
      </c>
      <c r="C2" s="5">
        <v>44551</v>
      </c>
      <c r="D2" s="4">
        <v>862.24</v>
      </c>
      <c r="E2" s="4" t="str">
        <f>VLOOKUP(A2,Sheet3!A:L,12,0)</f>
        <v>862.24</v>
      </c>
      <c r="F2" s="4" t="str">
        <f>VLOOKUP(A2,Sheet3!A:C,3,0)</f>
        <v>2342767</v>
      </c>
      <c r="G2" s="4">
        <f>D2-E2</f>
        <v>0</v>
      </c>
      <c r="H2" s="4" t="str">
        <f>$H$1&amp;F2</f>
        <v>,2342767</v>
      </c>
      <c r="I2" s="4" t="str">
        <f>VLOOKUP(A2,Sheet3!A:T,20,0)</f>
        <v>直连</v>
      </c>
    </row>
    <row r="3" s="4" customFormat="1" spans="1:9">
      <c r="A3" s="4">
        <v>17005477155</v>
      </c>
      <c r="B3" s="5">
        <v>44548</v>
      </c>
      <c r="C3" s="5">
        <v>44551</v>
      </c>
      <c r="D3" s="4">
        <v>470.58</v>
      </c>
      <c r="E3" s="4" t="str">
        <f>VLOOKUP(A3,Sheet3!A:L,12,0)</f>
        <v>470.58</v>
      </c>
      <c r="F3" s="4" t="str">
        <f>VLOOKUP(A3,Sheet3!A:C,3,0)</f>
        <v>2345766</v>
      </c>
      <c r="G3" s="4">
        <f t="shared" ref="G3:G20" si="0">D3-E3</f>
        <v>0</v>
      </c>
      <c r="H3" s="4" t="str">
        <f t="shared" ref="H3:H20" si="1">$H$1&amp;F3</f>
        <v>,2345766</v>
      </c>
      <c r="I3" s="4" t="str">
        <f>VLOOKUP(A3,Sheet3!A:T,20,0)</f>
        <v>直连</v>
      </c>
    </row>
    <row r="4" s="4" customFormat="1" spans="1:9">
      <c r="A4" s="4">
        <v>17013763934</v>
      </c>
      <c r="B4" s="5">
        <v>44549</v>
      </c>
      <c r="C4" s="5">
        <v>44551</v>
      </c>
      <c r="D4" s="4">
        <v>1721.41</v>
      </c>
      <c r="E4" s="4" t="str">
        <f>VLOOKUP(A4,Sheet3!A:L,12,0)</f>
        <v>1721.41</v>
      </c>
      <c r="F4" s="4" t="str">
        <f>VLOOKUP(A4,Sheet3!A:C,3,0)</f>
        <v>2347076</v>
      </c>
      <c r="G4" s="4">
        <f t="shared" si="0"/>
        <v>0</v>
      </c>
      <c r="H4" s="4" t="str">
        <f t="shared" si="1"/>
        <v>,2347076</v>
      </c>
      <c r="I4" s="4" t="str">
        <f>VLOOKUP(A4,Sheet3!A:T,20,0)</f>
        <v>直连</v>
      </c>
    </row>
    <row r="5" s="4" customFormat="1" spans="1:9">
      <c r="A5" s="4">
        <v>17013882635</v>
      </c>
      <c r="B5" s="5">
        <v>44549</v>
      </c>
      <c r="C5" s="5">
        <v>44551</v>
      </c>
      <c r="D5" s="4">
        <v>436.32</v>
      </c>
      <c r="E5" s="4" t="str">
        <f>VLOOKUP(A5,Sheet3!A:L,12,0)</f>
        <v>436.32</v>
      </c>
      <c r="F5" s="4" t="str">
        <f>VLOOKUP(A5,Sheet3!A:C,3,0)</f>
        <v>2347105</v>
      </c>
      <c r="G5" s="4">
        <f t="shared" si="0"/>
        <v>0</v>
      </c>
      <c r="H5" s="4" t="str">
        <f t="shared" si="1"/>
        <v>,2347105</v>
      </c>
      <c r="I5" s="4" t="str">
        <f>VLOOKUP(A5,Sheet3!A:T,20,0)</f>
        <v>直连</v>
      </c>
    </row>
    <row r="6" s="4" customFormat="1" hidden="1" spans="1:9">
      <c r="A6" s="4">
        <v>17016124642</v>
      </c>
      <c r="B6" s="5">
        <v>44550</v>
      </c>
      <c r="C6" s="5">
        <v>44551</v>
      </c>
      <c r="D6" s="4">
        <v>0</v>
      </c>
      <c r="E6" s="4" t="e">
        <f>VLOOKUP(A6,Sheet3!A:L,12,0)</f>
        <v>#N/A</v>
      </c>
      <c r="F6" s="4" t="e">
        <f>VLOOKUP(A6,Sheet3!A:C,3,0)</f>
        <v>#N/A</v>
      </c>
      <c r="G6" s="4" t="e">
        <f t="shared" si="0"/>
        <v>#N/A</v>
      </c>
      <c r="H6" s="4" t="e">
        <f t="shared" si="1"/>
        <v>#N/A</v>
      </c>
      <c r="I6" s="4" t="e">
        <f>VLOOKUP(A6,Sheet3!A:T,20,0)</f>
        <v>#N/A</v>
      </c>
    </row>
    <row r="7" s="4" customFormat="1" spans="1:9">
      <c r="A7" s="4">
        <v>17016241341</v>
      </c>
      <c r="B7" s="5">
        <v>44550</v>
      </c>
      <c r="C7" s="5">
        <v>44551</v>
      </c>
      <c r="D7" s="4">
        <v>214.54</v>
      </c>
      <c r="E7" s="4" t="str">
        <f>VLOOKUP(A7,Sheet3!A:L,12,0)</f>
        <v>214.54</v>
      </c>
      <c r="F7" s="4" t="str">
        <f>VLOOKUP(A7,Sheet3!A:C,3,0)</f>
        <v>2347929</v>
      </c>
      <c r="G7" s="4">
        <f t="shared" si="0"/>
        <v>0</v>
      </c>
      <c r="H7" s="4" t="str">
        <f t="shared" si="1"/>
        <v>,2347929</v>
      </c>
      <c r="I7" s="4" t="str">
        <f>VLOOKUP(A7,Sheet3!A:T,20,0)</f>
        <v>直连</v>
      </c>
    </row>
    <row r="8" s="4" customFormat="1" spans="1:9">
      <c r="A8" s="4">
        <v>17019095092</v>
      </c>
      <c r="B8" s="5">
        <v>44550</v>
      </c>
      <c r="C8" s="5">
        <v>44551</v>
      </c>
      <c r="D8" s="4">
        <v>230.74</v>
      </c>
      <c r="E8" s="4" t="str">
        <f>VLOOKUP(A8,Sheet3!A:L,12,0)</f>
        <v>230.74</v>
      </c>
      <c r="F8" s="4" t="str">
        <f>VLOOKUP(A8,Sheet3!A:C,3,0)</f>
        <v>2348039</v>
      </c>
      <c r="G8" s="4">
        <f t="shared" si="0"/>
        <v>0</v>
      </c>
      <c r="H8" s="4" t="str">
        <f t="shared" si="1"/>
        <v>,2348039</v>
      </c>
      <c r="I8" s="4" t="str">
        <f>VLOOKUP(A8,Sheet3!A:T,20,0)</f>
        <v>直连</v>
      </c>
    </row>
    <row r="9" s="4" customFormat="1" spans="1:9">
      <c r="A9" s="4">
        <v>17019446579</v>
      </c>
      <c r="B9" s="5">
        <v>44550</v>
      </c>
      <c r="C9" s="5">
        <v>44551</v>
      </c>
      <c r="D9" s="4">
        <v>131.56</v>
      </c>
      <c r="E9" s="4" t="str">
        <f>VLOOKUP(A9,Sheet3!A:L,12,0)</f>
        <v>131.56</v>
      </c>
      <c r="F9" s="4" t="str">
        <f>VLOOKUP(A9,Sheet3!A:C,3,0)</f>
        <v>2348145</v>
      </c>
      <c r="G9" s="4">
        <f t="shared" si="0"/>
        <v>0</v>
      </c>
      <c r="H9" s="4" t="str">
        <f t="shared" si="1"/>
        <v>,2348145</v>
      </c>
      <c r="I9" s="4" t="str">
        <f>VLOOKUP(A9,Sheet3!A:T,20,0)</f>
        <v>直连</v>
      </c>
    </row>
    <row r="10" s="4" customFormat="1" spans="1:9">
      <c r="A10" s="4">
        <v>17019568158</v>
      </c>
      <c r="B10" s="5">
        <v>44550</v>
      </c>
      <c r="C10" s="5">
        <v>44551</v>
      </c>
      <c r="D10" s="4">
        <v>247.94</v>
      </c>
      <c r="E10" s="4" t="str">
        <f>VLOOKUP(A10,Sheet3!A:L,12,0)</f>
        <v>247.94</v>
      </c>
      <c r="F10" s="4" t="str">
        <f>VLOOKUP(A10,Sheet3!A:C,3,0)</f>
        <v>2348189</v>
      </c>
      <c r="G10" s="4">
        <f t="shared" si="0"/>
        <v>0</v>
      </c>
      <c r="H10" s="4" t="str">
        <f t="shared" si="1"/>
        <v>,2348189</v>
      </c>
      <c r="I10" s="4" t="str">
        <f>VLOOKUP(A10,Sheet3!A:T,20,0)</f>
        <v>直连</v>
      </c>
    </row>
    <row r="11" s="4" customFormat="1" spans="1:9">
      <c r="A11" s="4">
        <v>17019596329</v>
      </c>
      <c r="B11" s="5">
        <v>44550</v>
      </c>
      <c r="C11" s="5">
        <v>44551</v>
      </c>
      <c r="D11" s="4">
        <v>118.4</v>
      </c>
      <c r="E11" s="4" t="str">
        <f>VLOOKUP(A11,Sheet3!A:L,12,0)</f>
        <v>118.40</v>
      </c>
      <c r="F11" s="4" t="str">
        <f>VLOOKUP(A11,Sheet3!A:C,3,0)</f>
        <v>2348202</v>
      </c>
      <c r="G11" s="4">
        <f t="shared" si="0"/>
        <v>0</v>
      </c>
      <c r="H11" s="4" t="str">
        <f t="shared" si="1"/>
        <v>,2348202</v>
      </c>
      <c r="I11" s="4" t="str">
        <f>VLOOKUP(A11,Sheet3!A:T,20,0)</f>
        <v>直连</v>
      </c>
    </row>
    <row r="12" s="4" customFormat="1" spans="1:9">
      <c r="A12" s="4">
        <v>17019696982</v>
      </c>
      <c r="B12" s="5">
        <v>44550</v>
      </c>
      <c r="C12" s="5">
        <v>44551</v>
      </c>
      <c r="D12" s="4">
        <v>182.81</v>
      </c>
      <c r="E12" s="4" t="str">
        <f>VLOOKUP(A12,Sheet3!A:L,12,0)</f>
        <v>182.81</v>
      </c>
      <c r="F12" s="4" t="str">
        <f>VLOOKUP(A12,Sheet3!A:C,3,0)</f>
        <v>2348234</v>
      </c>
      <c r="G12" s="4">
        <f t="shared" si="0"/>
        <v>0</v>
      </c>
      <c r="H12" s="4" t="str">
        <f t="shared" si="1"/>
        <v>,2348234</v>
      </c>
      <c r="I12" s="4" t="str">
        <f>VLOOKUP(A12,Sheet3!A:T,20,0)</f>
        <v>直连</v>
      </c>
    </row>
    <row r="13" s="4" customFormat="1" spans="1:9">
      <c r="A13" s="4">
        <v>17019731850</v>
      </c>
      <c r="B13" s="5">
        <v>44550</v>
      </c>
      <c r="C13" s="5">
        <v>44551</v>
      </c>
      <c r="D13" s="4">
        <v>156.55</v>
      </c>
      <c r="E13" s="4" t="str">
        <f>VLOOKUP(A13,Sheet3!A:L,12,0)</f>
        <v>156.55</v>
      </c>
      <c r="F13" s="4" t="str">
        <f>VLOOKUP(A13,Sheet3!A:C,3,0)</f>
        <v>2348247</v>
      </c>
      <c r="G13" s="4">
        <f t="shared" si="0"/>
        <v>0</v>
      </c>
      <c r="H13" s="4" t="str">
        <f t="shared" si="1"/>
        <v>,2348247</v>
      </c>
      <c r="I13" s="4" t="str">
        <f>VLOOKUP(A13,Sheet3!A:T,20,0)</f>
        <v>直连</v>
      </c>
    </row>
    <row r="14" s="4" customFormat="1" spans="1:9">
      <c r="A14" s="4">
        <v>17019877711</v>
      </c>
      <c r="B14" s="5">
        <v>44550</v>
      </c>
      <c r="C14" s="5">
        <v>44551</v>
      </c>
      <c r="D14" s="4">
        <v>254.01</v>
      </c>
      <c r="E14" s="4" t="str">
        <f>VLOOKUP(A14,Sheet3!A:L,12,0)</f>
        <v>254.01</v>
      </c>
      <c r="F14" s="4" t="str">
        <f>VLOOKUP(A14,Sheet3!A:C,3,0)</f>
        <v>2348301</v>
      </c>
      <c r="G14" s="4">
        <f t="shared" si="0"/>
        <v>0</v>
      </c>
      <c r="H14" s="4" t="str">
        <f t="shared" si="1"/>
        <v>,2348301</v>
      </c>
      <c r="I14" s="4" t="str">
        <f>VLOOKUP(A14,Sheet3!A:T,20,0)</f>
        <v>直连</v>
      </c>
    </row>
    <row r="15" s="4" customFormat="1" spans="1:9">
      <c r="A15" s="4">
        <v>17019967532</v>
      </c>
      <c r="B15" s="5">
        <v>44550</v>
      </c>
      <c r="C15" s="5">
        <v>44551</v>
      </c>
      <c r="D15" s="4">
        <v>137.63</v>
      </c>
      <c r="E15" s="4" t="str">
        <f>VLOOKUP(A15,Sheet3!A:L,12,0)</f>
        <v>137.63</v>
      </c>
      <c r="F15" s="4" t="str">
        <f>VLOOKUP(A15,Sheet3!A:C,3,0)</f>
        <v>2348334</v>
      </c>
      <c r="G15" s="4">
        <f t="shared" si="0"/>
        <v>0</v>
      </c>
      <c r="H15" s="4" t="str">
        <f t="shared" si="1"/>
        <v>,2348334</v>
      </c>
      <c r="I15" s="4" t="str">
        <f>VLOOKUP(A15,Sheet3!A:T,20,0)</f>
        <v>直连</v>
      </c>
    </row>
    <row r="16" s="4" customFormat="1" spans="1:9">
      <c r="A16" s="4">
        <v>17020347610</v>
      </c>
      <c r="B16" s="5">
        <v>44550</v>
      </c>
      <c r="C16" s="5">
        <v>44551</v>
      </c>
      <c r="D16" s="4">
        <v>180.79</v>
      </c>
      <c r="E16" s="4" t="str">
        <f>VLOOKUP(A16,Sheet3!A:L,12,0)</f>
        <v>180.79</v>
      </c>
      <c r="F16" s="4" t="str">
        <f>VLOOKUP(A16,Sheet3!A:C,3,0)</f>
        <v>2348507</v>
      </c>
      <c r="G16" s="4">
        <f t="shared" si="0"/>
        <v>0</v>
      </c>
      <c r="H16" s="4" t="str">
        <f t="shared" si="1"/>
        <v>,2348507</v>
      </c>
      <c r="I16" s="4" t="str">
        <f>VLOOKUP(A16,Sheet3!A:T,20,0)</f>
        <v>直连</v>
      </c>
    </row>
    <row r="17" s="4" customFormat="1" spans="1:9">
      <c r="A17" s="4">
        <v>17020361887</v>
      </c>
      <c r="B17" s="5">
        <v>44550</v>
      </c>
      <c r="C17" s="5">
        <v>44551</v>
      </c>
      <c r="D17" s="4">
        <v>214.54</v>
      </c>
      <c r="E17" s="4" t="str">
        <f>VLOOKUP(A17,Sheet3!A:L,12,0)</f>
        <v>214.54</v>
      </c>
      <c r="F17" s="4" t="str">
        <f>VLOOKUP(A17,Sheet3!A:C,3,0)</f>
        <v>2348510</v>
      </c>
      <c r="G17" s="4">
        <f t="shared" si="0"/>
        <v>0</v>
      </c>
      <c r="H17" s="4" t="str">
        <f t="shared" si="1"/>
        <v>,2348510</v>
      </c>
      <c r="I17" s="4" t="str">
        <f>VLOOKUP(A17,Sheet3!A:T,20,0)</f>
        <v>直连</v>
      </c>
    </row>
    <row r="18" s="4" customFormat="1" spans="1:9">
      <c r="A18" s="4">
        <v>17020450639</v>
      </c>
      <c r="B18" s="5">
        <v>44550</v>
      </c>
      <c r="C18" s="5">
        <v>44551</v>
      </c>
      <c r="D18" s="4">
        <v>289.43</v>
      </c>
      <c r="E18" s="4" t="str">
        <f>VLOOKUP(A18,Sheet3!A:L,12,0)</f>
        <v>289.43</v>
      </c>
      <c r="F18" s="4" t="str">
        <f>VLOOKUP(A18,Sheet3!A:C,3,0)</f>
        <v>2348549</v>
      </c>
      <c r="G18" s="4">
        <f t="shared" si="0"/>
        <v>0</v>
      </c>
      <c r="H18" s="4" t="str">
        <f t="shared" si="1"/>
        <v>,2348549</v>
      </c>
      <c r="I18" s="4" t="str">
        <f>VLOOKUP(A18,Sheet3!A:T,20,0)</f>
        <v>直连</v>
      </c>
    </row>
    <row r="19" s="4" customFormat="1" spans="1:9">
      <c r="A19" s="4">
        <v>17020609669</v>
      </c>
      <c r="B19" s="5">
        <v>44550</v>
      </c>
      <c r="C19" s="5">
        <v>44551</v>
      </c>
      <c r="D19" s="4">
        <v>188.23</v>
      </c>
      <c r="E19" s="4" t="str">
        <f>VLOOKUP(A19,Sheet3!A:L,12,0)</f>
        <v>188.23</v>
      </c>
      <c r="F19" s="4" t="str">
        <f>VLOOKUP(A19,Sheet3!A:C,3,0)</f>
        <v>2348609</v>
      </c>
      <c r="G19" s="4">
        <f t="shared" si="0"/>
        <v>0</v>
      </c>
      <c r="H19" s="4" t="str">
        <f t="shared" si="1"/>
        <v>,2348609</v>
      </c>
      <c r="I19" s="4" t="str">
        <f>VLOOKUP(A19,Sheet3!A:T,20,0)</f>
        <v>直连</v>
      </c>
    </row>
    <row r="20" s="4" customFormat="1" spans="1:9">
      <c r="A20" s="4">
        <v>17020830498</v>
      </c>
      <c r="B20" s="5">
        <v>44550</v>
      </c>
      <c r="C20" s="5">
        <v>44551</v>
      </c>
      <c r="D20" s="4">
        <v>1089.93</v>
      </c>
      <c r="E20" s="4" t="str">
        <f>VLOOKUP(A20,Sheet3!A:L,12,0)</f>
        <v>1089.93</v>
      </c>
      <c r="F20" s="4" t="str">
        <f>VLOOKUP(A20,Sheet3!A:C,3,0)</f>
        <v>2348682</v>
      </c>
      <c r="G20" s="4">
        <f t="shared" si="0"/>
        <v>0</v>
      </c>
      <c r="H20" s="4" t="str">
        <f t="shared" si="1"/>
        <v>,2348682</v>
      </c>
      <c r="I20" s="4" t="str">
        <f>VLOOKUP(A20,Sheet3!A:T,20,0)</f>
        <v>直连</v>
      </c>
    </row>
    <row r="22" spans="4:4">
      <c r="D22" s="4">
        <f>SUM(D2:D21)</f>
        <v>7127.65</v>
      </c>
    </row>
    <row r="27" spans="1:1">
      <c r="A27" s="4" t="s">
        <v>88</v>
      </c>
    </row>
    <row r="28" spans="1:1">
      <c r="A28" s="4" t="s">
        <v>89</v>
      </c>
    </row>
    <row r="29" spans="1:1">
      <c r="A29" s="4" t="s">
        <v>90</v>
      </c>
    </row>
  </sheetData>
  <autoFilter ref="A1:XFD22">
    <filterColumn colId="3">
      <filters blank="1">
        <filter val="1721.41"/>
        <filter val="214.54"/>
        <filter val="247.94"/>
        <filter val="156.55"/>
        <filter val="131.56"/>
        <filter val="470.58"/>
        <filter val="137.63"/>
        <filter val="188.23"/>
        <filter val="118.4"/>
        <filter val="862.24"/>
        <filter val="436.32"/>
        <filter val="230.74"/>
        <filter val="7127.65"/>
        <filter val="180.79"/>
        <filter val="182.81"/>
        <filter val="254.01"/>
        <filter val="289.43"/>
        <filter val="1089.9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16994755119</v>
      </c>
      <c r="B2" s="1" t="s">
        <v>108</v>
      </c>
      <c r="C2" s="1" t="s">
        <v>109</v>
      </c>
      <c r="D2" s="1" t="s">
        <v>110</v>
      </c>
      <c r="E2" s="1" t="s">
        <v>30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17005477155</v>
      </c>
      <c r="B3" s="1" t="s">
        <v>123</v>
      </c>
      <c r="C3" s="1" t="s">
        <v>124</v>
      </c>
      <c r="D3" s="1" t="s">
        <v>125</v>
      </c>
      <c r="E3" s="1" t="s">
        <v>36</v>
      </c>
      <c r="F3" s="1" t="s">
        <v>123</v>
      </c>
      <c r="G3" s="1" t="s">
        <v>112</v>
      </c>
      <c r="H3" s="1" t="s">
        <v>113</v>
      </c>
      <c r="I3" s="1" t="s">
        <v>126</v>
      </c>
      <c r="J3" s="1" t="s">
        <v>115</v>
      </c>
      <c r="K3" s="1" t="s">
        <v>126</v>
      </c>
      <c r="L3" s="1" t="s">
        <v>126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127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17013763934</v>
      </c>
      <c r="B4" s="1" t="s">
        <v>128</v>
      </c>
      <c r="C4" s="1" t="s">
        <v>129</v>
      </c>
      <c r="D4" s="1" t="s">
        <v>130</v>
      </c>
      <c r="E4" s="1" t="s">
        <v>39</v>
      </c>
      <c r="F4" s="1" t="s">
        <v>128</v>
      </c>
      <c r="G4" s="1" t="s">
        <v>112</v>
      </c>
      <c r="H4" s="1" t="s">
        <v>113</v>
      </c>
      <c r="I4" s="1" t="s">
        <v>131</v>
      </c>
      <c r="J4" s="1" t="s">
        <v>115</v>
      </c>
      <c r="K4" s="1" t="s">
        <v>131</v>
      </c>
      <c r="L4" s="1" t="s">
        <v>131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132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17013882635</v>
      </c>
      <c r="B5" s="1" t="s">
        <v>128</v>
      </c>
      <c r="C5" s="1" t="s">
        <v>133</v>
      </c>
      <c r="D5" s="1" t="s">
        <v>134</v>
      </c>
      <c r="E5" s="1" t="s">
        <v>42</v>
      </c>
      <c r="F5" s="1" t="s">
        <v>128</v>
      </c>
      <c r="G5" s="1" t="s">
        <v>112</v>
      </c>
      <c r="H5" s="1" t="s">
        <v>113</v>
      </c>
      <c r="I5" s="1" t="s">
        <v>135</v>
      </c>
      <c r="J5" s="1" t="s">
        <v>115</v>
      </c>
      <c r="K5" s="1" t="s">
        <v>135</v>
      </c>
      <c r="L5" s="1" t="s">
        <v>135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136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17016241341</v>
      </c>
      <c r="B6" s="1" t="s">
        <v>137</v>
      </c>
      <c r="C6" s="1" t="s">
        <v>138</v>
      </c>
      <c r="D6" s="1" t="s">
        <v>139</v>
      </c>
      <c r="E6" s="1" t="s">
        <v>49</v>
      </c>
      <c r="F6" s="1" t="s">
        <v>137</v>
      </c>
      <c r="G6" s="1" t="s">
        <v>112</v>
      </c>
      <c r="H6" s="1" t="s">
        <v>113</v>
      </c>
      <c r="I6" s="1" t="s">
        <v>140</v>
      </c>
      <c r="J6" s="1" t="s">
        <v>115</v>
      </c>
      <c r="K6" s="1" t="s">
        <v>140</v>
      </c>
      <c r="L6" s="1" t="s">
        <v>140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141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17019095092</v>
      </c>
      <c r="B7" s="1" t="s">
        <v>137</v>
      </c>
      <c r="C7" s="1" t="s">
        <v>142</v>
      </c>
      <c r="D7" s="1" t="s">
        <v>143</v>
      </c>
      <c r="E7" s="1" t="s">
        <v>52</v>
      </c>
      <c r="F7" s="1" t="s">
        <v>137</v>
      </c>
      <c r="G7" s="1" t="s">
        <v>112</v>
      </c>
      <c r="H7" s="1" t="s">
        <v>113</v>
      </c>
      <c r="I7" s="1" t="s">
        <v>144</v>
      </c>
      <c r="J7" s="1" t="s">
        <v>115</v>
      </c>
      <c r="K7" s="1" t="s">
        <v>144</v>
      </c>
      <c r="L7" s="1" t="s">
        <v>144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145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17019446579</v>
      </c>
      <c r="B8" s="1" t="s">
        <v>137</v>
      </c>
      <c r="C8" s="1" t="s">
        <v>146</v>
      </c>
      <c r="D8" s="1" t="s">
        <v>147</v>
      </c>
      <c r="E8" s="1" t="s">
        <v>55</v>
      </c>
      <c r="F8" s="1" t="s">
        <v>137</v>
      </c>
      <c r="G8" s="1" t="s">
        <v>112</v>
      </c>
      <c r="H8" s="1" t="s">
        <v>113</v>
      </c>
      <c r="I8" s="1" t="s">
        <v>148</v>
      </c>
      <c r="J8" s="1" t="s">
        <v>115</v>
      </c>
      <c r="K8" s="1" t="s">
        <v>148</v>
      </c>
      <c r="L8" s="1" t="s">
        <v>148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149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17019568158</v>
      </c>
      <c r="B9" s="1" t="s">
        <v>137</v>
      </c>
      <c r="C9" s="1" t="s">
        <v>150</v>
      </c>
      <c r="D9" s="1" t="s">
        <v>151</v>
      </c>
      <c r="E9" s="1" t="s">
        <v>58</v>
      </c>
      <c r="F9" s="1" t="s">
        <v>137</v>
      </c>
      <c r="G9" s="1" t="s">
        <v>112</v>
      </c>
      <c r="H9" s="1" t="s">
        <v>113</v>
      </c>
      <c r="I9" s="1" t="s">
        <v>152</v>
      </c>
      <c r="J9" s="1" t="s">
        <v>115</v>
      </c>
      <c r="K9" s="1" t="s">
        <v>152</v>
      </c>
      <c r="L9" s="1" t="s">
        <v>152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153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17019596329</v>
      </c>
      <c r="B10" s="1" t="s">
        <v>137</v>
      </c>
      <c r="C10" s="1" t="s">
        <v>154</v>
      </c>
      <c r="D10" s="1" t="s">
        <v>155</v>
      </c>
      <c r="E10" s="1" t="s">
        <v>61</v>
      </c>
      <c r="F10" s="1" t="s">
        <v>137</v>
      </c>
      <c r="G10" s="1" t="s">
        <v>112</v>
      </c>
      <c r="H10" s="1" t="s">
        <v>113</v>
      </c>
      <c r="I10" s="1" t="s">
        <v>156</v>
      </c>
      <c r="J10" s="1" t="s">
        <v>115</v>
      </c>
      <c r="K10" s="1" t="s">
        <v>156</v>
      </c>
      <c r="L10" s="1" t="s">
        <v>156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157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17019696982</v>
      </c>
      <c r="B11" s="1" t="s">
        <v>137</v>
      </c>
      <c r="C11" s="1" t="s">
        <v>158</v>
      </c>
      <c r="D11" s="1" t="s">
        <v>159</v>
      </c>
      <c r="E11" s="1" t="s">
        <v>64</v>
      </c>
      <c r="F11" s="1" t="s">
        <v>137</v>
      </c>
      <c r="G11" s="1" t="s">
        <v>112</v>
      </c>
      <c r="H11" s="1" t="s">
        <v>113</v>
      </c>
      <c r="I11" s="1" t="s">
        <v>160</v>
      </c>
      <c r="J11" s="1" t="s">
        <v>115</v>
      </c>
      <c r="K11" s="1" t="s">
        <v>160</v>
      </c>
      <c r="L11" s="1" t="s">
        <v>160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161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17019731850</v>
      </c>
      <c r="B12" s="1" t="s">
        <v>137</v>
      </c>
      <c r="C12" s="1" t="s">
        <v>162</v>
      </c>
      <c r="D12" s="1" t="s">
        <v>163</v>
      </c>
      <c r="E12" s="1" t="s">
        <v>67</v>
      </c>
      <c r="F12" s="1" t="s">
        <v>137</v>
      </c>
      <c r="G12" s="1" t="s">
        <v>112</v>
      </c>
      <c r="H12" s="1" t="s">
        <v>113</v>
      </c>
      <c r="I12" s="1" t="s">
        <v>164</v>
      </c>
      <c r="J12" s="1" t="s">
        <v>115</v>
      </c>
      <c r="K12" s="1" t="s">
        <v>164</v>
      </c>
      <c r="L12" s="1" t="s">
        <v>164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165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17019877711</v>
      </c>
      <c r="B13" s="1" t="s">
        <v>137</v>
      </c>
      <c r="C13" s="1" t="s">
        <v>166</v>
      </c>
      <c r="D13" s="1" t="s">
        <v>167</v>
      </c>
      <c r="E13" s="1" t="s">
        <v>69</v>
      </c>
      <c r="F13" s="1" t="s">
        <v>137</v>
      </c>
      <c r="G13" s="1" t="s">
        <v>112</v>
      </c>
      <c r="H13" s="1" t="s">
        <v>113</v>
      </c>
      <c r="I13" s="1" t="s">
        <v>168</v>
      </c>
      <c r="J13" s="1" t="s">
        <v>115</v>
      </c>
      <c r="K13" s="1" t="s">
        <v>168</v>
      </c>
      <c r="L13" s="1" t="s">
        <v>168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169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17019967532</v>
      </c>
      <c r="B14" s="1" t="s">
        <v>137</v>
      </c>
      <c r="C14" s="1" t="s">
        <v>170</v>
      </c>
      <c r="D14" s="1" t="s">
        <v>171</v>
      </c>
      <c r="E14" s="1" t="s">
        <v>72</v>
      </c>
      <c r="F14" s="1" t="s">
        <v>137</v>
      </c>
      <c r="G14" s="1" t="s">
        <v>112</v>
      </c>
      <c r="H14" s="1" t="s">
        <v>113</v>
      </c>
      <c r="I14" s="1" t="s">
        <v>172</v>
      </c>
      <c r="J14" s="1" t="s">
        <v>115</v>
      </c>
      <c r="K14" s="1" t="s">
        <v>172</v>
      </c>
      <c r="L14" s="1" t="s">
        <v>172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173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17020347610</v>
      </c>
      <c r="B15" s="1" t="s">
        <v>137</v>
      </c>
      <c r="C15" s="1" t="s">
        <v>174</v>
      </c>
      <c r="D15" s="1" t="s">
        <v>175</v>
      </c>
      <c r="E15" s="1" t="s">
        <v>75</v>
      </c>
      <c r="F15" s="1" t="s">
        <v>137</v>
      </c>
      <c r="G15" s="1" t="s">
        <v>112</v>
      </c>
      <c r="H15" s="1" t="s">
        <v>113</v>
      </c>
      <c r="I15" s="1" t="s">
        <v>176</v>
      </c>
      <c r="J15" s="1" t="s">
        <v>115</v>
      </c>
      <c r="K15" s="1" t="s">
        <v>176</v>
      </c>
      <c r="L15" s="1" t="s">
        <v>176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177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17020361887</v>
      </c>
      <c r="B16" s="1" t="s">
        <v>137</v>
      </c>
      <c r="C16" s="1" t="s">
        <v>178</v>
      </c>
      <c r="D16" s="1" t="s">
        <v>179</v>
      </c>
      <c r="E16" s="1" t="s">
        <v>77</v>
      </c>
      <c r="F16" s="1" t="s">
        <v>137</v>
      </c>
      <c r="G16" s="1" t="s">
        <v>112</v>
      </c>
      <c r="H16" s="1" t="s">
        <v>113</v>
      </c>
      <c r="I16" s="1" t="s">
        <v>140</v>
      </c>
      <c r="J16" s="1" t="s">
        <v>115</v>
      </c>
      <c r="K16" s="1" t="s">
        <v>140</v>
      </c>
      <c r="L16" s="1" t="s">
        <v>140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180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17020450639</v>
      </c>
      <c r="B17" s="1" t="s">
        <v>137</v>
      </c>
      <c r="C17" s="1" t="s">
        <v>181</v>
      </c>
      <c r="D17" s="1" t="s">
        <v>182</v>
      </c>
      <c r="E17" s="1" t="s">
        <v>80</v>
      </c>
      <c r="F17" s="1" t="s">
        <v>137</v>
      </c>
      <c r="G17" s="1" t="s">
        <v>112</v>
      </c>
      <c r="H17" s="1" t="s">
        <v>113</v>
      </c>
      <c r="I17" s="1" t="s">
        <v>183</v>
      </c>
      <c r="J17" s="1" t="s">
        <v>115</v>
      </c>
      <c r="K17" s="1" t="s">
        <v>183</v>
      </c>
      <c r="L17" s="1" t="s">
        <v>183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184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17020609669</v>
      </c>
      <c r="B18" s="1" t="s">
        <v>137</v>
      </c>
      <c r="C18" s="1" t="s">
        <v>185</v>
      </c>
      <c r="D18" s="1" t="s">
        <v>186</v>
      </c>
      <c r="E18" s="1" t="s">
        <v>83</v>
      </c>
      <c r="F18" s="1" t="s">
        <v>137</v>
      </c>
      <c r="G18" s="1" t="s">
        <v>112</v>
      </c>
      <c r="H18" s="1" t="s">
        <v>113</v>
      </c>
      <c r="I18" s="1" t="s">
        <v>187</v>
      </c>
      <c r="J18" s="1" t="s">
        <v>115</v>
      </c>
      <c r="K18" s="1" t="s">
        <v>187</v>
      </c>
      <c r="L18" s="1" t="s">
        <v>187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188</v>
      </c>
      <c r="R18" s="1" t="s">
        <v>120</v>
      </c>
      <c r="S18" s="1" t="s">
        <v>121</v>
      </c>
      <c r="T18" s="1" t="s">
        <v>122</v>
      </c>
    </row>
    <row r="19" s="1" customFormat="1" spans="1:20">
      <c r="A19" s="3">
        <v>17020830498</v>
      </c>
      <c r="B19" s="1" t="s">
        <v>137</v>
      </c>
      <c r="C19" s="1" t="s">
        <v>189</v>
      </c>
      <c r="D19" s="1" t="s">
        <v>190</v>
      </c>
      <c r="E19" s="1" t="s">
        <v>86</v>
      </c>
      <c r="F19" s="1" t="s">
        <v>137</v>
      </c>
      <c r="G19" s="1" t="s">
        <v>112</v>
      </c>
      <c r="H19" s="1" t="s">
        <v>113</v>
      </c>
      <c r="I19" s="1" t="s">
        <v>191</v>
      </c>
      <c r="J19" s="1" t="s">
        <v>115</v>
      </c>
      <c r="K19" s="1" t="s">
        <v>191</v>
      </c>
      <c r="L19" s="1" t="s">
        <v>191</v>
      </c>
      <c r="M19" s="1" t="s">
        <v>116</v>
      </c>
      <c r="N19" s="1" t="s">
        <v>116</v>
      </c>
      <c r="O19" s="1" t="s">
        <v>117</v>
      </c>
      <c r="P19" s="1" t="s">
        <v>118</v>
      </c>
      <c r="Q19" s="1" t="s">
        <v>192</v>
      </c>
      <c r="R19" s="1" t="s">
        <v>120</v>
      </c>
      <c r="S19" s="1" t="s">
        <v>121</v>
      </c>
      <c r="T19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2021-12-24T01:51:01Z</dcterms:created>
  <dcterms:modified xsi:type="dcterms:W3CDTF">2021-12-24T01:55:13Z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31CA730874BD4CB3960E52C11B0BA41C</vt:lpwstr>
  </property>
  <property fmtid="{D5CDD505-2E9C-101B-9397-08002B2CF9AE}" pid="3" name="KSOProductBuildVer">
    <vt:lpwstr>2052-11.1.0.11115</vt:lpwstr>
  </property>
</Properties>
</file>