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<sst xmlns="http://schemas.openxmlformats.org/spreadsheetml/2006/main" count="815" uniqueCount="274">
  <si>
    <t>去哪儿网酒店预付对账单</t>
  </si>
  <si>
    <t>供应商名称：</t>
  </si>
  <si>
    <t>港丰国际</t>
  </si>
  <si>
    <t>结算周期：</t>
  </si>
  <si>
    <t>2021-12-20至2021-12-26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</si>
  <si>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</si>
  <si>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</si>
  <si>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</si>
  <si>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</si>
  <si>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</si>
  <si>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</si>
  <si>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</si>
  <si>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</si>
  <si>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</si>
  <si>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</si>
  <si>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</si>
  <si>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</si>
  <si>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</si>
  <si>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</si>
  <si>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</si>
  <si>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¥60,081.00</t>
  </si>
  <si>
    <t>¥8,109.00</t>
  </si>
  <si>
    <t>¥4,935.00</t>
  </si>
  <si>
    <t>¥47,037.00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</si>
  <si>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</si>
  <si>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</si>
  <si>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</si>
  <si>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</si>
  <si>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</si>
  <si>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</si>
  <si>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</si>
  <si>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</si>
  <si>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</si>
  <si>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</si>
  <si>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</si>
  <si>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</si>
  <si>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</si>
  <si>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</si>
  <si>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</si>
  <si>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</si>
  <si>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</si>
  <si>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</si>
  <si>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</si>
  <si>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</si>
  <si>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</si>
  <si>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</si>
  <si>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</si>
  <si>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</si>
  <si>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</si>
  <si>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</si>
  <si>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</si>
  <si>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</si>
  <si>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</si>
  <si>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</si>
  <si>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</si>
  <si>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</si>
  <si>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</si>
  <si>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</si>
  <si>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</si>
  <si>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</si>
  <si>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</si>
  <si>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</si>
  <si>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</si>
  <si>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</si>
  <si>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</si>
  <si>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</si>
  <si>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</si>
  <si>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</si>
  <si>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</si>
  <si>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</si>
  <si>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702851415932</t>
  </si>
  <si>
    <t>2347064</t>
  </si>
  <si>
    <t>酒店预付</t>
  </si>
  <si>
    <t>否</t>
  </si>
  <si>
    <t>普通</t>
  </si>
  <si>
    <t>158560718</t>
  </si>
  <si>
    <t>曼谷铂尔曼皇权酒店 (SHA Plus+)</t>
  </si>
  <si>
    <t>1619975</t>
  </si>
  <si>
    <t>WANG/YING</t>
  </si>
  <si>
    <t>2021-12-19</t>
  </si>
  <si>
    <t>2021-12-20</t>
  </si>
  <si>
    <t>¥331.00</t>
  </si>
  <si>
    <t>¥25.00</t>
  </si>
  <si>
    <t>¥306.00</t>
  </si>
  <si>
    <t>Superior 1 King Size Bed Room</t>
  </si>
  <si>
    <t>WEBSITE</t>
  </si>
  <si>
    <t>702840199991</t>
  </si>
  <si>
    <t>2331298</t>
  </si>
  <si>
    <t>238652336</t>
  </si>
  <si>
    <t>明月温泉会馆</t>
  </si>
  <si>
    <t>yihfu/ko</t>
  </si>
  <si>
    <t>2021-12-08</t>
  </si>
  <si>
    <t>2022-01-08</t>
  </si>
  <si>
    <t>2022-01-09</t>
  </si>
  <si>
    <t>¥1,222.00</t>
  </si>
  <si>
    <t>2021-12-21 03:17:57</t>
  </si>
  <si>
    <t>luxury room</t>
  </si>
  <si>
    <t>702848462996</t>
  </si>
  <si>
    <t>2342714</t>
  </si>
  <si>
    <t>221928812</t>
  </si>
  <si>
    <t>埃德蒙顿南万豪唐普雷斯酒店</t>
  </si>
  <si>
    <t>WANG/GANG|XUE/SONGHUA|WANG/QIANG</t>
  </si>
  <si>
    <t>2021-12-16</t>
  </si>
  <si>
    <t>2021-12-21</t>
  </si>
  <si>
    <t>¥2,712.00</t>
  </si>
  <si>
    <t>¥294.00</t>
  </si>
  <si>
    <t>¥2,418.00</t>
  </si>
  <si>
    <t>2 Queen Bed Studio</t>
  </si>
  <si>
    <t>702854095701</t>
  </si>
  <si>
    <t>2350485</t>
  </si>
  <si>
    <t>221941157</t>
  </si>
  <si>
    <t>澳门威尼斯人</t>
  </si>
  <si>
    <t>XU/BEIYAN</t>
  </si>
  <si>
    <t>2021-12-22</t>
  </si>
  <si>
    <t>2021-12-30</t>
  </si>
  <si>
    <t>2022-01-03</t>
  </si>
  <si>
    <t>¥4,028.00</t>
  </si>
  <si>
    <t>2021-12-22 15:23:46</t>
  </si>
  <si>
    <t>Royale Deluxe Suite</t>
  </si>
  <si>
    <t>702855762000</t>
  </si>
  <si>
    <t>2353300</t>
  </si>
  <si>
    <t>221906015</t>
  </si>
  <si>
    <t>香港朗廷酒店</t>
  </si>
  <si>
    <t>le/lee|s/s</t>
  </si>
  <si>
    <t>2021-12-23</t>
  </si>
  <si>
    <t>2022-01-07</t>
  </si>
  <si>
    <t>¥1,372.00</t>
  </si>
  <si>
    <t>2021-12-23 22:53:28</t>
  </si>
  <si>
    <t>Superior Courtyard View Twin Room</t>
  </si>
  <si>
    <t>702841156467</t>
  </si>
  <si>
    <t>2333595</t>
  </si>
  <si>
    <t>805375591</t>
  </si>
  <si>
    <t>布里斯班 W 酒店</t>
  </si>
  <si>
    <t>WANG/BOXIONG|WANG/ZHAOHUI</t>
  </si>
  <si>
    <t>2021-12-09</t>
  </si>
  <si>
    <t>2021-12-24</t>
  </si>
  <si>
    <t>¥1,602.00</t>
  </si>
  <si>
    <t>¥172.00</t>
  </si>
  <si>
    <t>¥1,430.00</t>
  </si>
  <si>
    <t>Wonderful King Room with Partial river view</t>
  </si>
  <si>
    <t>702854550717</t>
  </si>
  <si>
    <t>2350897</t>
  </si>
  <si>
    <t>239169368</t>
  </si>
  <si>
    <t>哈伊马角山谷沙漠丽思卡尔顿酒店</t>
  </si>
  <si>
    <t>YANG/GONGYAN|LUO/QINGXI</t>
  </si>
  <si>
    <t>¥13,646.00</t>
  </si>
  <si>
    <t>¥1,242.00</t>
  </si>
  <si>
    <t>¥12,404.00</t>
  </si>
  <si>
    <t>1 king bed Al Rimal Private Pool Villa (with Sofa Bed)</t>
  </si>
  <si>
    <t>702854285150</t>
  </si>
  <si>
    <t>2350887</t>
  </si>
  <si>
    <t>XIANG/YU|CHEN/HONGYUN|YANG/LULU</t>
  </si>
  <si>
    <t>¥20,469.00</t>
  </si>
  <si>
    <t>¥1,863.00</t>
  </si>
  <si>
    <t>¥18,606.00</t>
  </si>
  <si>
    <t>702855778029</t>
  </si>
  <si>
    <t>2351684</t>
  </si>
  <si>
    <t>LONG/SHUNGANG</t>
  </si>
  <si>
    <t>¥5,378.00</t>
  </si>
  <si>
    <t>¥490.00</t>
  </si>
  <si>
    <t>¥4,888.00</t>
  </si>
  <si>
    <t>702856123360</t>
  </si>
  <si>
    <t>2354959</t>
  </si>
  <si>
    <t>158591609</t>
  </si>
  <si>
    <t>威尼斯梅斯特希尔顿花园酒店</t>
  </si>
  <si>
    <t>ZHAO/LIANXIANG</t>
  </si>
  <si>
    <t>2021-12-25</t>
  </si>
  <si>
    <t>¥520.00</t>
  </si>
  <si>
    <t>¥48.00</t>
  </si>
  <si>
    <t>¥472.00</t>
  </si>
  <si>
    <t>King Bed room</t>
  </si>
  <si>
    <t>702856275926</t>
  </si>
  <si>
    <t>2355005</t>
  </si>
  <si>
    <t>221914766</t>
  </si>
  <si>
    <t>永利皇宫酒店</t>
  </si>
  <si>
    <t>GUO/XIAOLING</t>
  </si>
  <si>
    <t>2022-01-04</t>
  </si>
  <si>
    <t>2022-01-05</t>
  </si>
  <si>
    <t>¥1,487.00</t>
  </si>
  <si>
    <t>2021-12-26 10:55:57</t>
  </si>
  <si>
    <t>Executive Suite</t>
  </si>
  <si>
    <t>702852635703</t>
  </si>
  <si>
    <t>2348669</t>
  </si>
  <si>
    <t>158561366</t>
  </si>
  <si>
    <t>马德里礼堂万豪会议中心酒店</t>
  </si>
  <si>
    <t>KWOK/KINPING|KWOK/PAKWING</t>
  </si>
  <si>
    <t>2021-12-26</t>
  </si>
  <si>
    <t>¥3,690.00</t>
  </si>
  <si>
    <t>¥402.00</t>
  </si>
  <si>
    <t>¥3,288.00</t>
  </si>
  <si>
    <t>Premium Twin Room</t>
  </si>
  <si>
    <t>702855600177</t>
  </si>
  <si>
    <t>2352049</t>
  </si>
  <si>
    <t>815947804</t>
  </si>
  <si>
    <t>埃德蒙顿西边喜来登福朋酒店</t>
  </si>
  <si>
    <t>¥3,624.00</t>
  </si>
  <si>
    <t>¥399.00</t>
  </si>
  <si>
    <t>¥3,225.00</t>
  </si>
  <si>
    <t>Traditional 2 Queen bed room</t>
  </si>
  <si>
    <t>合计</t>
  </si>
  <si>
    <t/>
  </si>
  <si>
    <t>¥51,972.00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</si>
  <si>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</si>
  <si>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</si>
  <si>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</si>
  <si>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</si>
  <si>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</si>
  <si>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</si>
  <si>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</si>
  <si>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</si>
  <si>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</si>
  <si>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A211228103440481</t>
  </si>
  <si>
    <t>A211228103504481</t>
  </si>
  <si>
    <r>
      <t>总计：</t>
    </r>
    <r>
      <rPr>
        <sz val="10"/>
        <rFont val="Arial"/>
        <charset val="134"/>
      </rPr>
      <t>47037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</si>
  <si>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</si>
  <si>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</si>
  <si>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</si>
  <si>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</si>
  <si>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</si>
  <si>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</si>
  <si>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</si>
  <si>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</si>
  <si>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</si>
  <si>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</si>
  <si>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</si>
  <si>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</si>
  <si>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</si>
  <si>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</si>
  <si>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</si>
  <si>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</si>
  <si>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ZHAO LIANXIANG</t>
  </si>
  <si>
    <t>退房日周结</t>
  </si>
  <si>
    <t>472.00</t>
  </si>
  <si>
    <t>RMB</t>
  </si>
  <si>
    <t>0</t>
  </si>
  <si>
    <t>0.00</t>
  </si>
  <si>
    <t>去哪儿直连</t>
  </si>
  <si>
    <t>2021-12-24 20:22:44</t>
  </si>
  <si>
    <t>汇智国际旅游发展有限公司</t>
  </si>
  <si>
    <t>直连</t>
  </si>
  <si>
    <t>WANG GANG,XUE SONGHUA,WANG QIANG</t>
  </si>
  <si>
    <t>3225.00</t>
  </si>
  <si>
    <t>2021-12-23 11:40:57</t>
  </si>
  <si>
    <t>拉斯海马丽思卡尔顿沙漠酒店</t>
  </si>
  <si>
    <t>LONG SHUNGANG</t>
  </si>
  <si>
    <t>4888.00</t>
  </si>
  <si>
    <t>2021-12-23 02:07:35</t>
  </si>
  <si>
    <t>YANG GONGYAN,LUO QINGXI</t>
  </si>
  <si>
    <t>12404.00</t>
  </si>
  <si>
    <t>2021-12-22 17:22:28</t>
  </si>
  <si>
    <t>XIANG YU,CHEN HONGYUN,YANG LULU</t>
  </si>
  <si>
    <t>18606.00</t>
  </si>
  <si>
    <t>2021-12-22 17:16:47</t>
  </si>
  <si>
    <t>KWOK KINPING,KWOK PAKWING</t>
  </si>
  <si>
    <t>3288.00</t>
  </si>
  <si>
    <t>2021-12-20 20:50:44</t>
  </si>
  <si>
    <t>曼谷铂尔曼皇权酒店</t>
  </si>
  <si>
    <t>WANG YING</t>
  </si>
  <si>
    <t>306.00</t>
  </si>
  <si>
    <t>2021-12-19 15:07:59</t>
  </si>
  <si>
    <t>直采</t>
  </si>
  <si>
    <t>2418.00</t>
  </si>
  <si>
    <t>2021-12-16 13:13:37</t>
  </si>
  <si>
    <t>W 布里斯班酒店</t>
  </si>
  <si>
    <t>WANG BOXIONG,WANG ZHAOHUI</t>
  </si>
  <si>
    <t>1430.00</t>
  </si>
  <si>
    <t>2021-12-09 20:22:30</t>
  </si>
  <si>
    <t>702812932410</t>
  </si>
  <si>
    <t>2021-11-10</t>
  </si>
  <si>
    <t>2295353</t>
  </si>
  <si>
    <t>洛杉矶大道喜来登酒店</t>
  </si>
  <si>
    <t>ZHANG FAN</t>
  </si>
  <si>
    <t>1458.00</t>
  </si>
  <si>
    <t>2021-11-10 13:00:59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</si>
</sst>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0" borderId="1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3" fillId="29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2" workbookViewId="0">
      <selection activeCell="Y40" sqref="Y40:Z4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94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3</v>
      </c>
      <c r="M4" s="7">
        <v>2</v>
      </c>
      <c r="N4" s="7" t="s">
        <v>102</v>
      </c>
      <c r="O4" s="7" t="s">
        <v>79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4</v>
      </c>
      <c r="N5" s="7" t="s">
        <v>113</v>
      </c>
      <c r="O5" s="7" t="s">
        <v>114</v>
      </c>
      <c r="P5" s="7" t="s">
        <v>115</v>
      </c>
      <c r="Q5" s="7"/>
      <c r="R5" s="11" t="s">
        <v>116</v>
      </c>
      <c r="S5" s="12" t="s">
        <v>116</v>
      </c>
      <c r="T5" s="7" t="s">
        <v>117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1</v>
      </c>
      <c r="N6" s="7" t="s">
        <v>124</v>
      </c>
      <c r="O6" s="7" t="s">
        <v>125</v>
      </c>
      <c r="P6" s="7" t="s">
        <v>92</v>
      </c>
      <c r="Q6" s="7"/>
      <c r="R6" s="11" t="s">
        <v>126</v>
      </c>
      <c r="S6" s="12" t="s">
        <v>126</v>
      </c>
      <c r="T6" s="7" t="s">
        <v>127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131</v>
      </c>
      <c r="H7" s="7" t="s">
        <v>132</v>
      </c>
      <c r="I7" s="7" t="s">
        <v>77</v>
      </c>
      <c r="J7" s="7" t="s">
        <v>2</v>
      </c>
      <c r="K7" s="7" t="s">
        <v>133</v>
      </c>
      <c r="L7" s="7">
        <v>1</v>
      </c>
      <c r="M7" s="7">
        <v>1</v>
      </c>
      <c r="N7" s="7" t="s">
        <v>134</v>
      </c>
      <c r="O7" s="7" t="s">
        <v>124</v>
      </c>
      <c r="P7" s="7" t="s">
        <v>135</v>
      </c>
      <c r="Q7" s="7"/>
      <c r="R7" s="11" t="s">
        <v>136</v>
      </c>
      <c r="S7" s="12" t="s">
        <v>19</v>
      </c>
      <c r="T7" s="7"/>
      <c r="U7" s="11" t="s">
        <v>19</v>
      </c>
      <c r="V7" s="11" t="s">
        <v>136</v>
      </c>
      <c r="W7" s="12" t="s">
        <v>137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142</v>
      </c>
      <c r="H8" s="7" t="s">
        <v>143</v>
      </c>
      <c r="I8" s="7" t="s">
        <v>77</v>
      </c>
      <c r="J8" s="7" t="s">
        <v>2</v>
      </c>
      <c r="K8" s="7" t="s">
        <v>144</v>
      </c>
      <c r="L8" s="7">
        <v>2</v>
      </c>
      <c r="M8" s="7">
        <v>1</v>
      </c>
      <c r="N8" s="7" t="s">
        <v>113</v>
      </c>
      <c r="O8" s="7" t="s">
        <v>124</v>
      </c>
      <c r="P8" s="7" t="s">
        <v>135</v>
      </c>
      <c r="Q8" s="7"/>
      <c r="R8" s="11" t="s">
        <v>145</v>
      </c>
      <c r="S8" s="12" t="s">
        <v>19</v>
      </c>
      <c r="T8" s="7"/>
      <c r="U8" s="11" t="s">
        <v>19</v>
      </c>
      <c r="V8" s="11" t="s">
        <v>145</v>
      </c>
      <c r="W8" s="12" t="s">
        <v>146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142</v>
      </c>
      <c r="H9" s="7" t="s">
        <v>143</v>
      </c>
      <c r="I9" s="7" t="s">
        <v>77</v>
      </c>
      <c r="J9" s="7" t="s">
        <v>2</v>
      </c>
      <c r="K9" s="7" t="s">
        <v>151</v>
      </c>
      <c r="L9" s="7">
        <v>3</v>
      </c>
      <c r="M9" s="7">
        <v>1</v>
      </c>
      <c r="N9" s="7" t="s">
        <v>113</v>
      </c>
      <c r="O9" s="7" t="s">
        <v>124</v>
      </c>
      <c r="P9" s="7" t="s">
        <v>135</v>
      </c>
      <c r="Q9" s="7"/>
      <c r="R9" s="11" t="s">
        <v>152</v>
      </c>
      <c r="S9" s="12" t="s">
        <v>19</v>
      </c>
      <c r="T9" s="7"/>
      <c r="U9" s="11" t="s">
        <v>19</v>
      </c>
      <c r="V9" s="11" t="s">
        <v>152</v>
      </c>
      <c r="W9" s="12" t="s">
        <v>153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148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124</v>
      </c>
      <c r="O10" s="7" t="s">
        <v>124</v>
      </c>
      <c r="P10" s="7" t="s">
        <v>135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148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163</v>
      </c>
      <c r="H11" s="7" t="s">
        <v>164</v>
      </c>
      <c r="I11" s="7" t="s">
        <v>77</v>
      </c>
      <c r="J11" s="7" t="s">
        <v>2</v>
      </c>
      <c r="K11" s="7" t="s">
        <v>165</v>
      </c>
      <c r="L11" s="7">
        <v>1</v>
      </c>
      <c r="M11" s="7">
        <v>1</v>
      </c>
      <c r="N11" s="7" t="s">
        <v>135</v>
      </c>
      <c r="O11" s="7" t="s">
        <v>135</v>
      </c>
      <c r="P11" s="7" t="s">
        <v>166</v>
      </c>
      <c r="Q11" s="7"/>
      <c r="R11" s="11" t="s">
        <v>167</v>
      </c>
      <c r="S11" s="12" t="s">
        <v>19</v>
      </c>
      <c r="T11" s="7"/>
      <c r="U11" s="11" t="s">
        <v>19</v>
      </c>
      <c r="V11" s="11" t="s">
        <v>167</v>
      </c>
      <c r="W11" s="12" t="s">
        <v>168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173</v>
      </c>
      <c r="H12" s="7" t="s">
        <v>174</v>
      </c>
      <c r="I12" s="7" t="s">
        <v>77</v>
      </c>
      <c r="J12" s="7" t="s">
        <v>2</v>
      </c>
      <c r="K12" s="7" t="s">
        <v>175</v>
      </c>
      <c r="L12" s="7">
        <v>1</v>
      </c>
      <c r="M12" s="7">
        <v>1</v>
      </c>
      <c r="N12" s="7" t="s">
        <v>135</v>
      </c>
      <c r="O12" s="7" t="s">
        <v>176</v>
      </c>
      <c r="P12" s="7" t="s">
        <v>177</v>
      </c>
      <c r="Q12" s="7"/>
      <c r="R12" s="11" t="s">
        <v>178</v>
      </c>
      <c r="S12" s="12" t="s">
        <v>178</v>
      </c>
      <c r="T12" s="7" t="s">
        <v>179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180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183</v>
      </c>
      <c r="H13" s="7" t="s">
        <v>184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5</v>
      </c>
      <c r="N13" s="7" t="s">
        <v>80</v>
      </c>
      <c r="O13" s="7" t="s">
        <v>103</v>
      </c>
      <c r="P13" s="7" t="s">
        <v>186</v>
      </c>
      <c r="Q13" s="7"/>
      <c r="R13" s="11" t="s">
        <v>187</v>
      </c>
      <c r="S13" s="12" t="s">
        <v>19</v>
      </c>
      <c r="T13" s="7"/>
      <c r="U13" s="11" t="s">
        <v>19</v>
      </c>
      <c r="V13" s="11" t="s">
        <v>187</v>
      </c>
      <c r="W13" s="12" t="s">
        <v>188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191</v>
      </c>
      <c r="B14" s="6" t="s">
        <v>192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193</v>
      </c>
      <c r="H14" s="7" t="s">
        <v>194</v>
      </c>
      <c r="I14" s="7" t="s">
        <v>77</v>
      </c>
      <c r="J14" s="7" t="s">
        <v>2</v>
      </c>
      <c r="K14" s="7" t="s">
        <v>101</v>
      </c>
      <c r="L14" s="7">
        <v>3</v>
      </c>
      <c r="M14" s="7">
        <v>2</v>
      </c>
      <c r="N14" s="7" t="s">
        <v>124</v>
      </c>
      <c r="O14" s="7" t="s">
        <v>135</v>
      </c>
      <c r="P14" s="7" t="s">
        <v>186</v>
      </c>
      <c r="Q14" s="7"/>
      <c r="R14" s="11" t="s">
        <v>195</v>
      </c>
      <c r="S14" s="12" t="s">
        <v>19</v>
      </c>
      <c r="T14" s="7"/>
      <c r="U14" s="11" t="s">
        <v>19</v>
      </c>
      <c r="V14" s="11" t="s">
        <v>195</v>
      </c>
      <c r="W14" s="12" t="s">
        <v>196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85</v>
      </c>
      <c r="AG14" t="s">
        <v>73</v>
      </c>
      <c r="AH14" t="s">
        <v>19</v>
      </c>
    </row>
    <row r="15" customHeight="1" spans="1:32">
      <c r="A15" s="10" t="s">
        <v>199</v>
      </c>
      <c r="B15" s="10"/>
      <c r="C15" s="10" t="s">
        <v>200</v>
      </c>
      <c r="D15" s="10"/>
      <c r="E15" s="10"/>
      <c r="F15" s="10"/>
      <c r="G15" s="10" t="s">
        <v>200</v>
      </c>
      <c r="H15" s="10" t="s">
        <v>200</v>
      </c>
      <c r="I15" s="10" t="s">
        <v>200</v>
      </c>
      <c r="J15" s="10" t="s">
        <v>200</v>
      </c>
      <c r="K15" s="10" t="s">
        <v>200</v>
      </c>
      <c r="L15" s="10" t="s">
        <v>200</v>
      </c>
      <c r="M15" s="10" t="s">
        <v>200</v>
      </c>
      <c r="N15" s="10" t="s">
        <v>200</v>
      </c>
      <c r="O15" s="10" t="s">
        <v>200</v>
      </c>
      <c r="P15" s="10" t="s">
        <v>200</v>
      </c>
      <c r="Q15" s="10"/>
      <c r="R15" s="13" t="s">
        <v>20</v>
      </c>
      <c r="S15" s="13" t="s">
        <v>21</v>
      </c>
      <c r="T15" s="10" t="s">
        <v>200</v>
      </c>
      <c r="U15" s="13"/>
      <c r="V15" s="13" t="s">
        <v>201</v>
      </c>
      <c r="W15" s="13" t="s">
        <v>22</v>
      </c>
      <c r="X15" s="13"/>
      <c r="Y15" s="13"/>
      <c r="Z15" s="13"/>
      <c r="AA15" s="10"/>
      <c r="AB15" s="13"/>
      <c r="AC15" s="10"/>
      <c r="AD15" s="10" t="s">
        <v>200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202</v>
      </c>
      <c r="B1" s="4" t="s">
        <v>203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204</v>
      </c>
      <c r="H1" s="4" t="s">
        <v>205</v>
      </c>
      <c r="I1" s="4" t="s">
        <v>13</v>
      </c>
      <c r="J1" s="4" t="s">
        <v>17</v>
      </c>
      <c r="K1" s="4" t="s">
        <v>18</v>
      </c>
      <c r="L1" s="9" t="s">
        <v>206</v>
      </c>
      <c r="M1" s="4" t="s">
        <v>207</v>
      </c>
      <c r="N1" s="4" t="s">
        <v>208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C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306</v>
      </c>
      <c r="E2" t="str">
        <f>VLOOKUP(A2,HOP!A:L,12,0)</f>
        <v>306.00</v>
      </c>
      <c r="F2" t="str">
        <f>VLOOKUP(A2,HOP!A:C,3,0)</f>
        <v>2347064</v>
      </c>
      <c r="G2">
        <f>D2-E2</f>
        <v>0</v>
      </c>
      <c r="H2" t="str">
        <f>$H$1&amp;F2</f>
        <v>，2347064</v>
      </c>
      <c r="I2" t="str">
        <f>VLOOKUP(A2,HOP!A:T,20,0)</f>
        <v>直采</v>
      </c>
    </row>
    <row r="3" ht="14.25" hidden="1" customHeight="1" spans="1:9">
      <c r="A3" s="6" t="s">
        <v>86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4" si="0">D3-E3</f>
        <v>#N/A</v>
      </c>
      <c r="H3" t="e">
        <f t="shared" ref="H3:H14" si="1">$H$1&amp;F3</f>
        <v>#N/A</v>
      </c>
      <c r="I3" t="e">
        <f>VLOOKUP(A3,HOP!A:T,20,0)</f>
        <v>#N/A</v>
      </c>
    </row>
    <row r="4" ht="14.25" customHeight="1" spans="1:9">
      <c r="A4" s="6" t="s">
        <v>97</v>
      </c>
      <c r="B4" s="7" t="s">
        <v>79</v>
      </c>
      <c r="C4" s="7" t="s">
        <v>103</v>
      </c>
      <c r="D4" s="3">
        <v>2418</v>
      </c>
      <c r="E4" t="str">
        <f>VLOOKUP(A4,HOP!A:L,12,0)</f>
        <v>2418.00</v>
      </c>
      <c r="F4" t="str">
        <f>VLOOKUP(A4,HOP!A:C,3,0)</f>
        <v>2342714</v>
      </c>
      <c r="G4">
        <f t="shared" si="0"/>
        <v>0</v>
      </c>
      <c r="H4" t="str">
        <f t="shared" si="1"/>
        <v>，2342714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114</v>
      </c>
      <c r="C5" s="7" t="s">
        <v>115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6" t="s">
        <v>119</v>
      </c>
      <c r="B6" s="7" t="s">
        <v>125</v>
      </c>
      <c r="C6" s="7" t="s">
        <v>92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129</v>
      </c>
      <c r="B7" s="7" t="s">
        <v>124</v>
      </c>
      <c r="C7" s="7" t="s">
        <v>135</v>
      </c>
      <c r="D7" s="3">
        <v>1430</v>
      </c>
      <c r="E7" t="str">
        <f>VLOOKUP(A7,HOP!A:L,12,0)</f>
        <v>1430.00</v>
      </c>
      <c r="F7" t="str">
        <f>VLOOKUP(A7,HOP!A:C,3,0)</f>
        <v>2333595</v>
      </c>
      <c r="G7">
        <f t="shared" si="0"/>
        <v>0</v>
      </c>
      <c r="H7" t="str">
        <f t="shared" si="1"/>
        <v>，2333595</v>
      </c>
      <c r="I7" t="str">
        <f>VLOOKUP(A7,HOP!A:T,20,0)</f>
        <v>直连</v>
      </c>
    </row>
    <row r="8" ht="14.25" customHeight="1" spans="1:9">
      <c r="A8" s="6" t="s">
        <v>140</v>
      </c>
      <c r="B8" s="7" t="s">
        <v>124</v>
      </c>
      <c r="C8" s="7" t="s">
        <v>135</v>
      </c>
      <c r="D8" s="3">
        <v>12404</v>
      </c>
      <c r="E8" t="str">
        <f>VLOOKUP(A8,HOP!A:L,12,0)</f>
        <v>12404.00</v>
      </c>
      <c r="F8" t="str">
        <f>VLOOKUP(A8,HOP!A:C,3,0)</f>
        <v>2350897</v>
      </c>
      <c r="G8">
        <f t="shared" si="0"/>
        <v>0</v>
      </c>
      <c r="H8" t="str">
        <f t="shared" si="1"/>
        <v>，2350897</v>
      </c>
      <c r="I8" t="str">
        <f>VLOOKUP(A8,HOP!A:T,20,0)</f>
        <v>直连</v>
      </c>
    </row>
    <row r="9" ht="14.25" customHeight="1" spans="1:9">
      <c r="A9" s="6" t="s">
        <v>149</v>
      </c>
      <c r="B9" s="7" t="s">
        <v>124</v>
      </c>
      <c r="C9" s="7" t="s">
        <v>135</v>
      </c>
      <c r="D9" s="3">
        <v>18606</v>
      </c>
      <c r="E9" t="str">
        <f>VLOOKUP(A9,HOP!A:L,12,0)</f>
        <v>18606.00</v>
      </c>
      <c r="F9" t="str">
        <f>VLOOKUP(A9,HOP!A:C,3,0)</f>
        <v>2350887</v>
      </c>
      <c r="G9">
        <f t="shared" si="0"/>
        <v>0</v>
      </c>
      <c r="H9" t="str">
        <f t="shared" si="1"/>
        <v>，2350887</v>
      </c>
      <c r="I9" t="str">
        <f>VLOOKUP(A9,HOP!A:T,20,0)</f>
        <v>直连</v>
      </c>
    </row>
    <row r="10" ht="14.25" customHeight="1" spans="1:9">
      <c r="A10" s="6" t="s">
        <v>155</v>
      </c>
      <c r="B10" s="7" t="s">
        <v>124</v>
      </c>
      <c r="C10" s="7" t="s">
        <v>135</v>
      </c>
      <c r="D10" s="3">
        <v>4888</v>
      </c>
      <c r="E10" t="str">
        <f>VLOOKUP(A10,HOP!A:L,12,0)</f>
        <v>4888.00</v>
      </c>
      <c r="F10" t="str">
        <f>VLOOKUP(A10,HOP!A:C,3,0)</f>
        <v>2351684</v>
      </c>
      <c r="G10">
        <f t="shared" si="0"/>
        <v>0</v>
      </c>
      <c r="H10" t="str">
        <f t="shared" si="1"/>
        <v>，2351684</v>
      </c>
      <c r="I10" t="str">
        <f>VLOOKUP(A10,HOP!A:T,20,0)</f>
        <v>直连</v>
      </c>
    </row>
    <row r="11" ht="14.25" customHeight="1" spans="1:9">
      <c r="A11" s="6" t="s">
        <v>161</v>
      </c>
      <c r="B11" s="7" t="s">
        <v>135</v>
      </c>
      <c r="C11" s="7" t="s">
        <v>166</v>
      </c>
      <c r="D11" s="3">
        <v>472</v>
      </c>
      <c r="E11" t="str">
        <f>VLOOKUP(A11,HOP!A:L,12,0)</f>
        <v>472.00</v>
      </c>
      <c r="F11" t="str">
        <f>VLOOKUP(A11,HOP!A:C,3,0)</f>
        <v>2354959</v>
      </c>
      <c r="G11">
        <f t="shared" si="0"/>
        <v>0</v>
      </c>
      <c r="H11" t="str">
        <f t="shared" si="1"/>
        <v>，2354959</v>
      </c>
      <c r="I11" t="str">
        <f>VLOOKUP(A11,HOP!A:T,20,0)</f>
        <v>直连</v>
      </c>
    </row>
    <row r="12" ht="14.25" hidden="1" customHeight="1" spans="1:9">
      <c r="A12" s="6" t="s">
        <v>171</v>
      </c>
      <c r="B12" s="7" t="s">
        <v>176</v>
      </c>
      <c r="C12" s="7" t="s">
        <v>177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VLOOKUP(A12,HOP!A:T,20,0)</f>
        <v>#N/A</v>
      </c>
    </row>
    <row r="13" ht="14.25" customHeight="1" spans="1:9">
      <c r="A13" s="6" t="s">
        <v>181</v>
      </c>
      <c r="B13" s="7" t="s">
        <v>103</v>
      </c>
      <c r="C13" s="7" t="s">
        <v>186</v>
      </c>
      <c r="D13" s="3">
        <v>3288</v>
      </c>
      <c r="E13" t="str">
        <f>VLOOKUP(A13,HOP!A:L,12,0)</f>
        <v>3288.00</v>
      </c>
      <c r="F13" t="str">
        <f>VLOOKUP(A13,HOP!A:C,3,0)</f>
        <v>2348669</v>
      </c>
      <c r="G13">
        <f t="shared" si="0"/>
        <v>0</v>
      </c>
      <c r="H13" t="str">
        <f t="shared" si="1"/>
        <v>，2348669</v>
      </c>
      <c r="I13" t="str">
        <f>VLOOKUP(A13,HOP!A:T,20,0)</f>
        <v>直连</v>
      </c>
    </row>
    <row r="14" ht="14.25" customHeight="1" spans="1:9">
      <c r="A14" s="6" t="s">
        <v>191</v>
      </c>
      <c r="B14" s="7" t="s">
        <v>135</v>
      </c>
      <c r="C14" s="7" t="s">
        <v>186</v>
      </c>
      <c r="D14" s="3">
        <v>3225</v>
      </c>
      <c r="E14" t="str">
        <f>VLOOKUP(A14,HOP!A:L,12,0)</f>
        <v>3225.00</v>
      </c>
      <c r="F14" t="str">
        <f>VLOOKUP(A14,HOP!A:C,3,0)</f>
        <v>2352049</v>
      </c>
      <c r="G14">
        <f t="shared" si="0"/>
        <v>0</v>
      </c>
      <c r="H14" t="str">
        <f t="shared" si="1"/>
        <v>，2352049</v>
      </c>
      <c r="I14" t="str">
        <f>VLOOKUP(A14,HOP!A:T,20,0)</f>
        <v>直连</v>
      </c>
    </row>
    <row r="16" spans="4:4">
      <c r="D16" s="3">
        <f>SUM(D2:D15)</f>
        <v>47037</v>
      </c>
    </row>
    <row r="17" ht="14.25" spans="4:4">
      <c r="D17" s="8" t="s">
        <v>23</v>
      </c>
    </row>
    <row r="20" spans="1:3">
      <c r="A20" t="s">
        <v>211</v>
      </c>
      <c r="C20">
        <v>306</v>
      </c>
    </row>
    <row r="21" spans="1:3">
      <c r="A21" t="s">
        <v>212</v>
      </c>
      <c r="C21">
        <v>46731</v>
      </c>
    </row>
    <row r="22" spans="1:3">
      <c r="A22" s="5" t="s">
        <v>213</v>
      </c>
      <c r="C22">
        <f>SUBTOTAL(9,C20:C21)</f>
        <v>47037</v>
      </c>
    </row>
  </sheetData>
  <autoFilter ref="A1:I14">
    <filterColumn colId="3">
      <filters>
        <filter val="306.00"/>
        <filter val="472.00"/>
        <filter val="3,225.00"/>
        <filter val="3,288.00"/>
        <filter val="12,404.00"/>
        <filter val="2,418.00"/>
        <filter val="1,430.00"/>
        <filter val="18,606.00"/>
        <filter val="4,88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214</v>
      </c>
      <c r="B1" s="2" t="s">
        <v>215</v>
      </c>
      <c r="C1" s="2" t="s">
        <v>216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</row>
    <row r="2" s="1" customFormat="1" spans="1:20">
      <c r="A2" s="1" t="s">
        <v>161</v>
      </c>
      <c r="B2" s="1" t="s">
        <v>135</v>
      </c>
      <c r="C2" s="1" t="s">
        <v>162</v>
      </c>
      <c r="D2" s="1" t="s">
        <v>164</v>
      </c>
      <c r="E2" s="1" t="s">
        <v>230</v>
      </c>
      <c r="F2" s="1" t="s">
        <v>135</v>
      </c>
      <c r="G2" s="1" t="s">
        <v>166</v>
      </c>
      <c r="H2" s="1" t="s">
        <v>231</v>
      </c>
      <c r="I2" s="1" t="s">
        <v>232</v>
      </c>
      <c r="J2" s="1" t="s">
        <v>233</v>
      </c>
      <c r="K2" s="1" t="s">
        <v>232</v>
      </c>
      <c r="L2" s="1" t="s">
        <v>232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73</v>
      </c>
      <c r="S2" s="1" t="s">
        <v>238</v>
      </c>
      <c r="T2" s="1" t="s">
        <v>239</v>
      </c>
    </row>
    <row r="3" s="1" customFormat="1" spans="1:20">
      <c r="A3" s="1" t="s">
        <v>191</v>
      </c>
      <c r="B3" s="1" t="s">
        <v>124</v>
      </c>
      <c r="C3" s="1" t="s">
        <v>192</v>
      </c>
      <c r="D3" s="1" t="s">
        <v>194</v>
      </c>
      <c r="E3" s="1" t="s">
        <v>240</v>
      </c>
      <c r="F3" s="1" t="s">
        <v>135</v>
      </c>
      <c r="G3" s="1" t="s">
        <v>186</v>
      </c>
      <c r="H3" s="1" t="s">
        <v>231</v>
      </c>
      <c r="I3" s="1" t="s">
        <v>241</v>
      </c>
      <c r="J3" s="1" t="s">
        <v>233</v>
      </c>
      <c r="K3" s="1" t="s">
        <v>241</v>
      </c>
      <c r="L3" s="1" t="s">
        <v>241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242</v>
      </c>
      <c r="R3" s="1" t="s">
        <v>73</v>
      </c>
      <c r="S3" s="1" t="s">
        <v>238</v>
      </c>
      <c r="T3" s="1" t="s">
        <v>239</v>
      </c>
    </row>
    <row r="4" s="1" customFormat="1" spans="1:20">
      <c r="A4" s="1" t="s">
        <v>155</v>
      </c>
      <c r="B4" s="1" t="s">
        <v>124</v>
      </c>
      <c r="C4" s="1" t="s">
        <v>156</v>
      </c>
      <c r="D4" s="1" t="s">
        <v>243</v>
      </c>
      <c r="E4" s="1" t="s">
        <v>244</v>
      </c>
      <c r="F4" s="1" t="s">
        <v>124</v>
      </c>
      <c r="G4" s="1" t="s">
        <v>135</v>
      </c>
      <c r="H4" s="1" t="s">
        <v>231</v>
      </c>
      <c r="I4" s="1" t="s">
        <v>245</v>
      </c>
      <c r="J4" s="1" t="s">
        <v>233</v>
      </c>
      <c r="K4" s="1" t="s">
        <v>245</v>
      </c>
      <c r="L4" s="1" t="s">
        <v>245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246</v>
      </c>
      <c r="R4" s="1" t="s">
        <v>73</v>
      </c>
      <c r="S4" s="1" t="s">
        <v>238</v>
      </c>
      <c r="T4" s="1" t="s">
        <v>239</v>
      </c>
    </row>
    <row r="5" s="1" customFormat="1" spans="1:20">
      <c r="A5" s="1" t="s">
        <v>140</v>
      </c>
      <c r="B5" s="1" t="s">
        <v>113</v>
      </c>
      <c r="C5" s="1" t="s">
        <v>141</v>
      </c>
      <c r="D5" s="1" t="s">
        <v>243</v>
      </c>
      <c r="E5" s="1" t="s">
        <v>247</v>
      </c>
      <c r="F5" s="1" t="s">
        <v>124</v>
      </c>
      <c r="G5" s="1" t="s">
        <v>135</v>
      </c>
      <c r="H5" s="1" t="s">
        <v>231</v>
      </c>
      <c r="I5" s="1" t="s">
        <v>248</v>
      </c>
      <c r="J5" s="1" t="s">
        <v>233</v>
      </c>
      <c r="K5" s="1" t="s">
        <v>248</v>
      </c>
      <c r="L5" s="1" t="s">
        <v>248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249</v>
      </c>
      <c r="R5" s="1" t="s">
        <v>73</v>
      </c>
      <c r="S5" s="1" t="s">
        <v>238</v>
      </c>
      <c r="T5" s="1" t="s">
        <v>239</v>
      </c>
    </row>
    <row r="6" s="1" customFormat="1" spans="1:20">
      <c r="A6" s="1" t="s">
        <v>149</v>
      </c>
      <c r="B6" s="1" t="s">
        <v>113</v>
      </c>
      <c r="C6" s="1" t="s">
        <v>150</v>
      </c>
      <c r="D6" s="1" t="s">
        <v>243</v>
      </c>
      <c r="E6" s="1" t="s">
        <v>250</v>
      </c>
      <c r="F6" s="1" t="s">
        <v>124</v>
      </c>
      <c r="G6" s="1" t="s">
        <v>135</v>
      </c>
      <c r="H6" s="1" t="s">
        <v>231</v>
      </c>
      <c r="I6" s="1" t="s">
        <v>251</v>
      </c>
      <c r="J6" s="1" t="s">
        <v>233</v>
      </c>
      <c r="K6" s="1" t="s">
        <v>251</v>
      </c>
      <c r="L6" s="1" t="s">
        <v>251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252</v>
      </c>
      <c r="R6" s="1" t="s">
        <v>73</v>
      </c>
      <c r="S6" s="1" t="s">
        <v>238</v>
      </c>
      <c r="T6" s="1" t="s">
        <v>239</v>
      </c>
    </row>
    <row r="7" s="1" customFormat="1" spans="1:20">
      <c r="A7" s="1" t="s">
        <v>181</v>
      </c>
      <c r="B7" s="1" t="s">
        <v>80</v>
      </c>
      <c r="C7" s="1" t="s">
        <v>182</v>
      </c>
      <c r="D7" s="1" t="s">
        <v>184</v>
      </c>
      <c r="E7" s="1" t="s">
        <v>253</v>
      </c>
      <c r="F7" s="1" t="s">
        <v>103</v>
      </c>
      <c r="G7" s="1" t="s">
        <v>186</v>
      </c>
      <c r="H7" s="1" t="s">
        <v>231</v>
      </c>
      <c r="I7" s="1" t="s">
        <v>254</v>
      </c>
      <c r="J7" s="1" t="s">
        <v>233</v>
      </c>
      <c r="K7" s="1" t="s">
        <v>254</v>
      </c>
      <c r="L7" s="1" t="s">
        <v>254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255</v>
      </c>
      <c r="R7" s="1" t="s">
        <v>73</v>
      </c>
      <c r="S7" s="1" t="s">
        <v>238</v>
      </c>
      <c r="T7" s="1" t="s">
        <v>239</v>
      </c>
    </row>
    <row r="8" s="1" customFormat="1" spans="1:20">
      <c r="A8" s="1" t="s">
        <v>70</v>
      </c>
      <c r="B8" s="1" t="s">
        <v>79</v>
      </c>
      <c r="C8" s="1" t="s">
        <v>71</v>
      </c>
      <c r="D8" s="1" t="s">
        <v>256</v>
      </c>
      <c r="E8" s="1" t="s">
        <v>257</v>
      </c>
      <c r="F8" s="1" t="s">
        <v>79</v>
      </c>
      <c r="G8" s="1" t="s">
        <v>80</v>
      </c>
      <c r="H8" s="1" t="s">
        <v>231</v>
      </c>
      <c r="I8" s="1" t="s">
        <v>258</v>
      </c>
      <c r="J8" s="1" t="s">
        <v>233</v>
      </c>
      <c r="K8" s="1" t="s">
        <v>258</v>
      </c>
      <c r="L8" s="1" t="s">
        <v>258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259</v>
      </c>
      <c r="R8" s="1" t="s">
        <v>73</v>
      </c>
      <c r="S8" s="1" t="s">
        <v>238</v>
      </c>
      <c r="T8" s="1" t="s">
        <v>260</v>
      </c>
    </row>
    <row r="9" s="1" customFormat="1" spans="1:20">
      <c r="A9" s="1" t="s">
        <v>97</v>
      </c>
      <c r="B9" s="1" t="s">
        <v>102</v>
      </c>
      <c r="C9" s="1" t="s">
        <v>98</v>
      </c>
      <c r="D9" s="1" t="s">
        <v>100</v>
      </c>
      <c r="E9" s="1" t="s">
        <v>240</v>
      </c>
      <c r="F9" s="1" t="s">
        <v>79</v>
      </c>
      <c r="G9" s="1" t="s">
        <v>103</v>
      </c>
      <c r="H9" s="1" t="s">
        <v>231</v>
      </c>
      <c r="I9" s="1" t="s">
        <v>261</v>
      </c>
      <c r="J9" s="1" t="s">
        <v>233</v>
      </c>
      <c r="K9" s="1" t="s">
        <v>261</v>
      </c>
      <c r="L9" s="1" t="s">
        <v>261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262</v>
      </c>
      <c r="R9" s="1" t="s">
        <v>73</v>
      </c>
      <c r="S9" s="1" t="s">
        <v>238</v>
      </c>
      <c r="T9" s="1" t="s">
        <v>239</v>
      </c>
    </row>
    <row r="10" s="1" customFormat="1" spans="1:20">
      <c r="A10" s="1" t="s">
        <v>129</v>
      </c>
      <c r="B10" s="1" t="s">
        <v>134</v>
      </c>
      <c r="C10" s="1" t="s">
        <v>130</v>
      </c>
      <c r="D10" s="1" t="s">
        <v>263</v>
      </c>
      <c r="E10" s="1" t="s">
        <v>264</v>
      </c>
      <c r="F10" s="1" t="s">
        <v>124</v>
      </c>
      <c r="G10" s="1" t="s">
        <v>135</v>
      </c>
      <c r="H10" s="1" t="s">
        <v>231</v>
      </c>
      <c r="I10" s="1" t="s">
        <v>265</v>
      </c>
      <c r="J10" s="1" t="s">
        <v>233</v>
      </c>
      <c r="K10" s="1" t="s">
        <v>265</v>
      </c>
      <c r="L10" s="1" t="s">
        <v>265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266</v>
      </c>
      <c r="R10" s="1" t="s">
        <v>73</v>
      </c>
      <c r="S10" s="1" t="s">
        <v>238</v>
      </c>
      <c r="T10" s="1" t="s">
        <v>239</v>
      </c>
    </row>
    <row r="11" s="1" customFormat="1" spans="1:20">
      <c r="A11" s="1" t="s">
        <v>267</v>
      </c>
      <c r="B11" s="1" t="s">
        <v>268</v>
      </c>
      <c r="C11" s="1" t="s">
        <v>269</v>
      </c>
      <c r="D11" s="1" t="s">
        <v>270</v>
      </c>
      <c r="E11" s="1" t="s">
        <v>271</v>
      </c>
      <c r="F11" s="1" t="s">
        <v>113</v>
      </c>
      <c r="G11" s="1" t="s">
        <v>135</v>
      </c>
      <c r="H11" s="1" t="s">
        <v>231</v>
      </c>
      <c r="I11" s="1" t="s">
        <v>272</v>
      </c>
      <c r="J11" s="1" t="s">
        <v>233</v>
      </c>
      <c r="K11" s="1" t="s">
        <v>272</v>
      </c>
      <c r="L11" s="1" t="s">
        <v>272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273</v>
      </c>
      <c r="R11" s="1" t="s">
        <v>73</v>
      </c>
      <c r="S11" s="1" t="s">
        <v>238</v>
      </c>
      <c r="T11" s="1" t="s">
        <v>239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2021-12-28T02:35:44Z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7FD52733C7094DA1BD749A7BFE1DAA18</vt:lpwstr>
  </property>
</Properties>
</file>