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<sst xmlns="http://schemas.openxmlformats.org/spreadsheetml/2006/main" count="296" uniqueCount="121">
  <si>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</si>
  <si>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</si>
  <si>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</si>
  <si>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</si>
  <si>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</si>
  <si>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</si>
  <si>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</si>
  <si>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</si>
  <si>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</si>
  <si>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</si>
  <si>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</si>
  <si>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</si>
  <si>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</si>
  <si>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</si>
  <si>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</si>
  <si>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</si>
  <si>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</si>
  <si>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</si>
  <si>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</si>
  <si>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</si>
  <si>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</si>
  <si>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</si>
  <si>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</si>
  <si>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</si>
  <si>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</si>
  <si>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</si>
  <si>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</si>
  <si>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[连山]清远金子山森林雪谷壮瑶度假村(82520535)</t>
  </si>
  <si>
    <t>清远金子山森林雪谷木屋&lt;日历房套餐高价值&gt;&lt;早+晚餐&gt;&lt;新酒店礼盒&gt;</t>
  </si>
  <si>
    <t>CNY</t>
  </si>
  <si>
    <t>颜景光</t>
  </si>
  <si>
    <t>CA363220119CNY</t>
  </si>
  <si>
    <t>未提现</t>
  </si>
  <si>
    <t>携程开票</t>
  </si>
  <si>
    <t>[北京]北京王府井希尔顿酒店(24852479)</t>
  </si>
  <si>
    <t>豪华双床房&lt;双人入住&gt;&lt;内宾&gt;&lt;预付&gt;&lt;无早&gt;</t>
  </si>
  <si>
    <t>刘冱瑄</t>
  </si>
  <si>
    <t>[梅州]梅州客天下国际大酒店(60314854)</t>
  </si>
  <si>
    <t>池畔别墅双床房&lt;双床&gt;&lt;超值特惠&gt;&lt;双人入住&gt;&lt;双早&gt;</t>
  </si>
  <si>
    <t>李启志</t>
  </si>
  <si>
    <t>[汕头]麗枫酒店(汕头海滨路观海长廊店)(68299987)</t>
  </si>
  <si>
    <t>豪华大床房&lt;双人入住&gt;&lt;内宾&gt;&lt;预付&gt;&lt;无早&gt;</t>
  </si>
  <si>
    <t>宋成凤</t>
  </si>
  <si>
    <t>取消</t>
  </si>
  <si>
    <t>帅姝婧</t>
  </si>
  <si>
    <t>[启东]启东希尔顿花园酒店(68395449)</t>
  </si>
  <si>
    <t>花园双床房&lt;双人入住&gt;&lt;内宾&gt;&lt;预付&gt;&lt;无早&gt;</t>
  </si>
  <si>
    <t>黄风</t>
  </si>
  <si>
    <t>[江门]江门名冠金凯悦酒店(28096205)</t>
  </si>
  <si>
    <t>商务大床房&lt;双人入住&gt;&lt;内宾&gt;&lt;预付&gt;&lt;无早&gt;</t>
  </si>
  <si>
    <t>孔秀兰</t>
  </si>
  <si>
    <t>[北京]锦江之星(北京王府井步行街店)(67324842)</t>
  </si>
  <si>
    <t>标准房A&lt;双人入住&gt;&lt;内宾&gt;&lt;预付&gt;&lt;无早&gt;</t>
  </si>
  <si>
    <t>郭朝帅</t>
  </si>
  <si>
    <t>[南昌]南昌保利皇冠假日酒店(68264288)</t>
  </si>
  <si>
    <t>高级阳台大床房&lt;双人入住&gt;&lt;内宾&gt;&lt;预付&gt;&lt;无早&gt;</t>
  </si>
  <si>
    <t>陈侃</t>
  </si>
  <si>
    <t>，</t>
  </si>
  <si>
    <t>A220119092354481</t>
  </si>
  <si>
    <t>A220119092503481</t>
  </si>
  <si>
    <t>CNY / HKD 当前参考汇率: 1.225218738</t>
  </si>
  <si>
    <t>总计：3774.28 CNY/
4624.32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</si>
  <si>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</si>
  <si>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</si>
  <si>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</si>
  <si>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</si>
  <si>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</si>
  <si>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</si>
  <si>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</si>
  <si>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</si>
  <si>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</si>
  <si>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</si>
  <si>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</si>
  <si>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</si>
  <si>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</si>
  <si>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</si>
  <si>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</si>
  <si>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</si>
  <si>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</si>
  <si>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2022-01-03</t>
  </si>
  <si>
    <t>2370897</t>
  </si>
  <si>
    <t>南昌保利皇冠假日酒店</t>
  </si>
  <si>
    <t>2022-01-04</t>
  </si>
  <si>
    <t>退房日周结</t>
  </si>
  <si>
    <t>538.76</t>
  </si>
  <si>
    <t>RMB</t>
  </si>
  <si>
    <t>0</t>
  </si>
  <si>
    <t>0.00</t>
  </si>
  <si>
    <t>携程国内直连(DD)</t>
  </si>
  <si>
    <t>2022-01-03 21:03:04</t>
  </si>
  <si>
    <t>否</t>
  </si>
  <si>
    <t>汇智国际旅游发展有限公司</t>
  </si>
  <si>
    <t>直连</t>
  </si>
  <si>
    <t>2370718</t>
  </si>
  <si>
    <t>锦江之星(北京王府井店)</t>
  </si>
  <si>
    <t>245.43</t>
  </si>
  <si>
    <t>2022-01-03 19:04:03</t>
  </si>
  <si>
    <t>2370621</t>
  </si>
  <si>
    <t>江门名冠金凯悦酒店</t>
  </si>
  <si>
    <t>398.95</t>
  </si>
  <si>
    <t>2022-01-03 18:09:09</t>
  </si>
  <si>
    <t>2370541</t>
  </si>
  <si>
    <t>启东希尔顿花园酒店</t>
  </si>
  <si>
    <t>296.80</t>
  </si>
  <si>
    <t>2022-01-03 16:48:38</t>
  </si>
  <si>
    <t>2370023</t>
  </si>
  <si>
    <t>清远金子山森林雪谷壮瑶度假村</t>
  </si>
  <si>
    <t>500.00</t>
  </si>
  <si>
    <t>2022-01-03 10:00:32</t>
  </si>
  <si>
    <t>直采</t>
  </si>
  <si>
    <t>2022-01-01</t>
  </si>
  <si>
    <t>2367320</t>
  </si>
  <si>
    <t>梅州客天下国际大酒店</t>
  </si>
  <si>
    <t>470.29</t>
  </si>
  <si>
    <t>2022-01-01 11:02:20</t>
  </si>
  <si>
    <t>2367275</t>
  </si>
  <si>
    <t>北京王府井希尔顿酒店</t>
  </si>
  <si>
    <t>824.05</t>
  </si>
  <si>
    <t>2022-01-01 09:58:08</t>
  </si>
  <si>
    <t>2367121</t>
  </si>
  <si>
    <t>2022-01-01 08:22:27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</si>
</sst>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8" borderId="6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21" fillId="23" borderId="3" applyNumberFormat="0" applyAlignment="0" applyProtection="0">
      <alignment vertical="center"/>
    </xf>
    <xf numFmtId="0" fontId="16" fillId="21" borderId="7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17093281510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44564</v>
      </c>
      <c r="G2" s="5">
        <v>44565</v>
      </c>
      <c r="H2" s="4">
        <v>1</v>
      </c>
      <c r="I2" s="4">
        <v>1</v>
      </c>
      <c r="J2" s="4">
        <v>1</v>
      </c>
      <c r="K2" s="4" t="s">
        <v>29</v>
      </c>
      <c r="L2" s="4">
        <v>500</v>
      </c>
      <c r="M2" s="4">
        <v>500</v>
      </c>
      <c r="N2" s="4" t="s">
        <v>30</v>
      </c>
      <c r="O2" s="4" t="s">
        <v>31</v>
      </c>
      <c r="P2" s="4" t="s">
        <v>32</v>
      </c>
      <c r="Q2" s="4">
        <v>0</v>
      </c>
      <c r="R2" s="6">
        <v>44562</v>
      </c>
      <c r="S2" s="5">
        <v>44580</v>
      </c>
      <c r="T2" s="4" t="s">
        <v>33</v>
      </c>
      <c r="U2" s="4">
        <v>500</v>
      </c>
      <c r="V2" s="4">
        <v>0</v>
      </c>
      <c r="W2" s="4">
        <v>0</v>
      </c>
      <c r="X2" s="4">
        <v>2367121</v>
      </c>
    </row>
    <row r="3" s="4" customFormat="1" spans="1:24">
      <c r="A3" s="4">
        <v>17093932027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44564</v>
      </c>
      <c r="G3" s="5">
        <v>44565</v>
      </c>
      <c r="H3" s="4">
        <v>1</v>
      </c>
      <c r="I3" s="4">
        <v>1</v>
      </c>
      <c r="J3" s="4">
        <v>1</v>
      </c>
      <c r="K3" s="4" t="s">
        <v>29</v>
      </c>
      <c r="L3" s="4">
        <v>824.05</v>
      </c>
      <c r="M3" s="4">
        <v>824.05</v>
      </c>
      <c r="N3" s="4" t="s">
        <v>36</v>
      </c>
      <c r="O3" s="4" t="s">
        <v>31</v>
      </c>
      <c r="P3" s="4" t="s">
        <v>32</v>
      </c>
      <c r="Q3" s="4">
        <v>0</v>
      </c>
      <c r="R3" s="6">
        <v>44562</v>
      </c>
      <c r="S3" s="5">
        <v>44580</v>
      </c>
      <c r="T3" s="4" t="s">
        <v>33</v>
      </c>
      <c r="U3" s="4">
        <v>824.05</v>
      </c>
      <c r="V3" s="4">
        <v>0</v>
      </c>
      <c r="W3" s="4">
        <v>859</v>
      </c>
      <c r="X3" s="4">
        <v>2367275</v>
      </c>
    </row>
    <row r="4" s="4" customFormat="1" spans="1:24">
      <c r="A4" s="4">
        <v>17094157414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44564</v>
      </c>
      <c r="G4" s="5">
        <v>44565</v>
      </c>
      <c r="H4" s="4">
        <v>1</v>
      </c>
      <c r="I4" s="4">
        <v>1</v>
      </c>
      <c r="J4" s="4">
        <v>1</v>
      </c>
      <c r="K4" s="4" t="s">
        <v>29</v>
      </c>
      <c r="L4" s="4">
        <v>470.29</v>
      </c>
      <c r="M4" s="4">
        <v>470.29</v>
      </c>
      <c r="N4" s="4" t="s">
        <v>39</v>
      </c>
      <c r="O4" s="4" t="s">
        <v>31</v>
      </c>
      <c r="P4" s="4" t="s">
        <v>32</v>
      </c>
      <c r="Q4" s="4">
        <v>0</v>
      </c>
      <c r="R4" s="6">
        <v>44562</v>
      </c>
      <c r="S4" s="5">
        <v>44580</v>
      </c>
      <c r="T4" s="4" t="s">
        <v>33</v>
      </c>
      <c r="U4" s="4">
        <v>470.29</v>
      </c>
      <c r="V4" s="4">
        <v>0</v>
      </c>
      <c r="W4" s="4">
        <v>0</v>
      </c>
      <c r="X4" s="4">
        <v>2367320</v>
      </c>
    </row>
    <row r="5" s="4" customFormat="1" spans="1:23">
      <c r="A5" s="4">
        <v>17106816476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44564</v>
      </c>
      <c r="G5" s="5">
        <v>44565</v>
      </c>
      <c r="H5" s="4">
        <v>1</v>
      </c>
      <c r="I5" s="4">
        <v>1</v>
      </c>
      <c r="J5" s="4">
        <v>1</v>
      </c>
      <c r="K5" s="4" t="s">
        <v>29</v>
      </c>
      <c r="L5" s="4">
        <v>223.21</v>
      </c>
      <c r="M5" s="4">
        <v>223.21</v>
      </c>
      <c r="N5" s="4" t="s">
        <v>42</v>
      </c>
      <c r="O5" s="4" t="s">
        <v>31</v>
      </c>
      <c r="P5" s="4" t="s">
        <v>32</v>
      </c>
      <c r="Q5" s="4">
        <v>0</v>
      </c>
      <c r="R5" s="6">
        <v>44563</v>
      </c>
      <c r="S5" s="5">
        <v>44580</v>
      </c>
      <c r="T5" s="4" t="s">
        <v>33</v>
      </c>
      <c r="U5" s="4">
        <v>223.21</v>
      </c>
      <c r="V5" s="4">
        <v>0</v>
      </c>
      <c r="W5" s="4">
        <v>0</v>
      </c>
    </row>
    <row r="6" s="4" customFormat="1" spans="1:23">
      <c r="A6" s="4">
        <v>17106816476</v>
      </c>
      <c r="B6" s="4" t="s">
        <v>25</v>
      </c>
      <c r="C6" s="4" t="s">
        <v>43</v>
      </c>
      <c r="D6" s="4" t="s">
        <v>40</v>
      </c>
      <c r="E6" s="4" t="s">
        <v>41</v>
      </c>
      <c r="F6" s="5">
        <v>44564</v>
      </c>
      <c r="G6" s="5">
        <v>44565</v>
      </c>
      <c r="H6" s="4">
        <v>1</v>
      </c>
      <c r="I6" s="4">
        <v>1</v>
      </c>
      <c r="J6" s="4">
        <v>1</v>
      </c>
      <c r="K6" s="4" t="s">
        <v>29</v>
      </c>
      <c r="L6" s="4">
        <v>-223.21</v>
      </c>
      <c r="M6" s="4">
        <v>-223.21</v>
      </c>
      <c r="N6" s="4" t="s">
        <v>42</v>
      </c>
      <c r="O6" s="4" t="s">
        <v>31</v>
      </c>
      <c r="P6" s="4" t="s">
        <v>32</v>
      </c>
      <c r="Q6" s="4">
        <v>0</v>
      </c>
      <c r="R6" s="6">
        <v>44563</v>
      </c>
      <c r="S6" s="5">
        <v>44580</v>
      </c>
      <c r="T6" s="4" t="s">
        <v>33</v>
      </c>
      <c r="U6" s="4">
        <v>-223.21</v>
      </c>
      <c r="V6" s="4">
        <v>0</v>
      </c>
      <c r="W6" s="4">
        <v>0</v>
      </c>
    </row>
    <row r="7" s="4" customFormat="1" spans="1:24">
      <c r="A7" s="4">
        <v>17107624353</v>
      </c>
      <c r="B7" s="4" t="s">
        <v>25</v>
      </c>
      <c r="C7" s="4" t="s">
        <v>26</v>
      </c>
      <c r="D7" s="4" t="s">
        <v>27</v>
      </c>
      <c r="E7" s="4" t="s">
        <v>28</v>
      </c>
      <c r="F7" s="5">
        <v>44564</v>
      </c>
      <c r="G7" s="5">
        <v>44565</v>
      </c>
      <c r="H7" s="4">
        <v>1</v>
      </c>
      <c r="I7" s="4">
        <v>1</v>
      </c>
      <c r="J7" s="4">
        <v>1</v>
      </c>
      <c r="K7" s="4" t="s">
        <v>29</v>
      </c>
      <c r="L7" s="4">
        <v>500</v>
      </c>
      <c r="M7" s="4">
        <v>500</v>
      </c>
      <c r="N7" s="4" t="s">
        <v>44</v>
      </c>
      <c r="O7" s="4" t="s">
        <v>31</v>
      </c>
      <c r="P7" s="4" t="s">
        <v>32</v>
      </c>
      <c r="Q7" s="4">
        <v>0</v>
      </c>
      <c r="R7" s="6">
        <v>44564</v>
      </c>
      <c r="S7" s="5">
        <v>44580</v>
      </c>
      <c r="T7" s="4" t="s">
        <v>33</v>
      </c>
      <c r="U7" s="4">
        <v>500</v>
      </c>
      <c r="V7" s="4">
        <v>0</v>
      </c>
      <c r="W7" s="4">
        <v>0</v>
      </c>
      <c r="X7" s="4">
        <v>2370023</v>
      </c>
    </row>
    <row r="8" s="4" customFormat="1" spans="1:23">
      <c r="A8" s="4">
        <v>17109115364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44564</v>
      </c>
      <c r="G8" s="5">
        <v>44565</v>
      </c>
      <c r="H8" s="4">
        <v>1</v>
      </c>
      <c r="I8" s="4">
        <v>1</v>
      </c>
      <c r="J8" s="4">
        <v>1</v>
      </c>
      <c r="K8" s="4" t="s">
        <v>29</v>
      </c>
      <c r="L8" s="4">
        <v>296.8</v>
      </c>
      <c r="M8" s="4">
        <v>296.8</v>
      </c>
      <c r="N8" s="4" t="s">
        <v>47</v>
      </c>
      <c r="O8" s="4" t="s">
        <v>31</v>
      </c>
      <c r="P8" s="4" t="s">
        <v>32</v>
      </c>
      <c r="Q8" s="4">
        <v>0</v>
      </c>
      <c r="R8" s="6">
        <v>44564</v>
      </c>
      <c r="S8" s="5">
        <v>44580</v>
      </c>
      <c r="T8" s="4" t="s">
        <v>33</v>
      </c>
      <c r="U8" s="4">
        <v>296.8</v>
      </c>
      <c r="V8" s="4">
        <v>0</v>
      </c>
      <c r="W8" s="4">
        <v>0</v>
      </c>
    </row>
    <row r="9" s="4" customFormat="1" spans="1:24">
      <c r="A9" s="4">
        <v>17109417643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44564</v>
      </c>
      <c r="G9" s="5">
        <v>44565</v>
      </c>
      <c r="H9" s="4">
        <v>1</v>
      </c>
      <c r="I9" s="4">
        <v>1</v>
      </c>
      <c r="J9" s="4">
        <v>1</v>
      </c>
      <c r="K9" s="4" t="s">
        <v>29</v>
      </c>
      <c r="L9" s="4">
        <v>398.95</v>
      </c>
      <c r="M9" s="4">
        <v>398.95</v>
      </c>
      <c r="N9" s="4" t="s">
        <v>50</v>
      </c>
      <c r="O9" s="4" t="s">
        <v>31</v>
      </c>
      <c r="P9" s="4" t="s">
        <v>32</v>
      </c>
      <c r="Q9" s="4">
        <v>0</v>
      </c>
      <c r="R9" s="6">
        <v>44564</v>
      </c>
      <c r="S9" s="5">
        <v>44580</v>
      </c>
      <c r="T9" s="4" t="s">
        <v>33</v>
      </c>
      <c r="U9" s="4">
        <v>398.95</v>
      </c>
      <c r="V9" s="4">
        <v>0</v>
      </c>
      <c r="W9" s="4">
        <v>0</v>
      </c>
      <c r="X9" s="4">
        <v>2370621</v>
      </c>
    </row>
    <row r="10" s="4" customFormat="1" spans="1:24">
      <c r="A10" s="4">
        <v>17109573379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44564</v>
      </c>
      <c r="G10" s="5">
        <v>44565</v>
      </c>
      <c r="H10" s="4">
        <v>1</v>
      </c>
      <c r="I10" s="4">
        <v>1</v>
      </c>
      <c r="J10" s="4">
        <v>1</v>
      </c>
      <c r="K10" s="4" t="s">
        <v>29</v>
      </c>
      <c r="L10" s="4">
        <v>245.43</v>
      </c>
      <c r="M10" s="4">
        <v>245.43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44564</v>
      </c>
      <c r="S10" s="5">
        <v>44580</v>
      </c>
      <c r="T10" s="4" t="s">
        <v>33</v>
      </c>
      <c r="U10" s="4">
        <v>245.43</v>
      </c>
      <c r="V10" s="4">
        <v>0</v>
      </c>
      <c r="W10" s="4">
        <v>0</v>
      </c>
      <c r="X10" s="4">
        <v>2370718</v>
      </c>
    </row>
    <row r="11" s="4" customFormat="1" spans="1:23">
      <c r="A11" s="4">
        <v>17109912064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44564</v>
      </c>
      <c r="G11" s="5">
        <v>44565</v>
      </c>
      <c r="H11" s="4">
        <v>1</v>
      </c>
      <c r="I11" s="4">
        <v>1</v>
      </c>
      <c r="J11" s="4">
        <v>1</v>
      </c>
      <c r="K11" s="4" t="s">
        <v>29</v>
      </c>
      <c r="L11" s="4">
        <v>538.76</v>
      </c>
      <c r="M11" s="4">
        <v>538.76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44564</v>
      </c>
      <c r="S11" s="5">
        <v>44580</v>
      </c>
      <c r="T11" s="4" t="s">
        <v>33</v>
      </c>
      <c r="U11" s="4">
        <v>538.76</v>
      </c>
      <c r="V11" s="4">
        <v>0</v>
      </c>
      <c r="W1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32" sqref="A32"/>
    </sheetView>
  </sheetViews>
  <sheetFormatPr defaultColWidth="9" defaultRowHeight="13.5"/>
  <cols>
    <col min="1" max="1" width="14.5" style="4" customWidth="1"/>
    <col min="2" max="2" width="11.375" style="4" customWidth="1"/>
    <col min="3" max="3" width="11.75" style="4" customWidth="1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9">
      <c r="A2" s="4">
        <v>17093281510</v>
      </c>
      <c r="B2" s="5">
        <v>44564</v>
      </c>
      <c r="C2" s="5">
        <v>44565</v>
      </c>
      <c r="D2" s="4">
        <v>500</v>
      </c>
      <c r="E2" s="4" t="str">
        <f>VLOOKUP(A2,HOP!A:L,12,0)</f>
        <v>500.00</v>
      </c>
      <c r="F2" s="4" t="str">
        <f>VLOOKUP(A2,HOP!A:C,3,0)</f>
        <v>2367121</v>
      </c>
      <c r="G2" s="4">
        <f>D2-E2</f>
        <v>0</v>
      </c>
      <c r="H2" s="4" t="str">
        <f>$H$1&amp;F2</f>
        <v>，2367121</v>
      </c>
      <c r="I2" s="4" t="str">
        <f>VLOOKUP(A2,HOP!A:T,20,0)</f>
        <v>直采</v>
      </c>
    </row>
    <row r="3" s="4" customFormat="1" spans="1:9">
      <c r="A3" s="4">
        <v>17093932027</v>
      </c>
      <c r="B3" s="5">
        <v>44564</v>
      </c>
      <c r="C3" s="5">
        <v>44565</v>
      </c>
      <c r="D3" s="4">
        <v>824.05</v>
      </c>
      <c r="E3" s="4" t="str">
        <f>VLOOKUP(A3,HOP!A:L,12,0)</f>
        <v>824.05</v>
      </c>
      <c r="F3" s="4" t="str">
        <f>VLOOKUP(A3,HOP!A:C,3,0)</f>
        <v>2367275</v>
      </c>
      <c r="G3" s="4">
        <f t="shared" ref="G3:G10" si="0">D3-E3</f>
        <v>0</v>
      </c>
      <c r="H3" s="4" t="str">
        <f t="shared" ref="H3:H10" si="1">$H$1&amp;F3</f>
        <v>，2367275</v>
      </c>
      <c r="I3" s="4" t="str">
        <f>VLOOKUP(A3,HOP!A:T,20,0)</f>
        <v>直连</v>
      </c>
    </row>
    <row r="4" s="4" customFormat="1" spans="1:9">
      <c r="A4" s="4">
        <v>17094157414</v>
      </c>
      <c r="B4" s="5">
        <v>44564</v>
      </c>
      <c r="C4" s="5">
        <v>44565</v>
      </c>
      <c r="D4" s="4">
        <v>470.29</v>
      </c>
      <c r="E4" s="4" t="str">
        <f>VLOOKUP(A4,HOP!A:L,12,0)</f>
        <v>470.29</v>
      </c>
      <c r="F4" s="4" t="str">
        <f>VLOOKUP(A4,HOP!A:C,3,0)</f>
        <v>2367320</v>
      </c>
      <c r="G4" s="4">
        <f t="shared" si="0"/>
        <v>0</v>
      </c>
      <c r="H4" s="4" t="str">
        <f t="shared" si="1"/>
        <v>，2367320</v>
      </c>
      <c r="I4" s="4" t="str">
        <f>VLOOKUP(A4,HOP!A:T,20,0)</f>
        <v>直采</v>
      </c>
    </row>
    <row r="5" s="4" customFormat="1" hidden="1" spans="1:9">
      <c r="A5" s="4">
        <v>17106816476</v>
      </c>
      <c r="B5" s="5">
        <v>44564</v>
      </c>
      <c r="C5" s="5">
        <v>44565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17107624353</v>
      </c>
      <c r="B6" s="5">
        <v>44564</v>
      </c>
      <c r="C6" s="5">
        <v>44565</v>
      </c>
      <c r="D6" s="4">
        <v>500</v>
      </c>
      <c r="E6" s="4" t="str">
        <f>VLOOKUP(A6,HOP!A:L,12,0)</f>
        <v>500.00</v>
      </c>
      <c r="F6" s="4" t="str">
        <f>VLOOKUP(A6,HOP!A:C,3,0)</f>
        <v>2370023</v>
      </c>
      <c r="G6" s="4">
        <f t="shared" si="0"/>
        <v>0</v>
      </c>
      <c r="H6" s="4" t="str">
        <f t="shared" si="1"/>
        <v>，2370023</v>
      </c>
      <c r="I6" s="4" t="str">
        <f>VLOOKUP(A6,HOP!A:T,20,0)</f>
        <v>直采</v>
      </c>
    </row>
    <row r="7" s="4" customFormat="1" spans="1:9">
      <c r="A7" s="4">
        <v>17109115364</v>
      </c>
      <c r="B7" s="5">
        <v>44564</v>
      </c>
      <c r="C7" s="5">
        <v>44565</v>
      </c>
      <c r="D7" s="4">
        <v>296.8</v>
      </c>
      <c r="E7" s="4" t="str">
        <f>VLOOKUP(A7,HOP!A:L,12,0)</f>
        <v>296.80</v>
      </c>
      <c r="F7" s="4" t="str">
        <f>VLOOKUP(A7,HOP!A:C,3,0)</f>
        <v>2370541</v>
      </c>
      <c r="G7" s="4">
        <f t="shared" si="0"/>
        <v>0</v>
      </c>
      <c r="H7" s="4" t="str">
        <f t="shared" si="1"/>
        <v>，2370541</v>
      </c>
      <c r="I7" s="4" t="str">
        <f>VLOOKUP(A7,HOP!A:T,20,0)</f>
        <v>直连</v>
      </c>
    </row>
    <row r="8" s="4" customFormat="1" spans="1:9">
      <c r="A8" s="4">
        <v>17109417643</v>
      </c>
      <c r="B8" s="5">
        <v>44564</v>
      </c>
      <c r="C8" s="5">
        <v>44565</v>
      </c>
      <c r="D8" s="4">
        <v>398.95</v>
      </c>
      <c r="E8" s="4" t="str">
        <f>VLOOKUP(A8,HOP!A:L,12,0)</f>
        <v>398.95</v>
      </c>
      <c r="F8" s="4" t="str">
        <f>VLOOKUP(A8,HOP!A:C,3,0)</f>
        <v>2370621</v>
      </c>
      <c r="G8" s="4">
        <f t="shared" si="0"/>
        <v>0</v>
      </c>
      <c r="H8" s="4" t="str">
        <f t="shared" si="1"/>
        <v>，2370621</v>
      </c>
      <c r="I8" s="4" t="str">
        <f>VLOOKUP(A8,HOP!A:T,20,0)</f>
        <v>直连</v>
      </c>
    </row>
    <row r="9" s="4" customFormat="1" spans="1:9">
      <c r="A9" s="4">
        <v>17109573379</v>
      </c>
      <c r="B9" s="5">
        <v>44564</v>
      </c>
      <c r="C9" s="5">
        <v>44565</v>
      </c>
      <c r="D9" s="4">
        <v>245.43</v>
      </c>
      <c r="E9" s="4" t="str">
        <f>VLOOKUP(A9,HOP!A:L,12,0)</f>
        <v>245.43</v>
      </c>
      <c r="F9" s="4" t="str">
        <f>VLOOKUP(A9,HOP!A:C,3,0)</f>
        <v>2370718</v>
      </c>
      <c r="G9" s="4">
        <f t="shared" si="0"/>
        <v>0</v>
      </c>
      <c r="H9" s="4" t="str">
        <f t="shared" si="1"/>
        <v>，2370718</v>
      </c>
      <c r="I9" s="4" t="str">
        <f>VLOOKUP(A9,HOP!A:T,20,0)</f>
        <v>直连</v>
      </c>
    </row>
    <row r="10" s="4" customFormat="1" spans="1:9">
      <c r="A10" s="4">
        <v>17109912064</v>
      </c>
      <c r="B10" s="5">
        <v>44564</v>
      </c>
      <c r="C10" s="5">
        <v>44565</v>
      </c>
      <c r="D10" s="4">
        <v>538.76</v>
      </c>
      <c r="E10" s="4" t="str">
        <f>VLOOKUP(A10,HOP!A:L,12,0)</f>
        <v>538.76</v>
      </c>
      <c r="F10" s="4" t="str">
        <f>VLOOKUP(A10,HOP!A:C,3,0)</f>
        <v>2370897</v>
      </c>
      <c r="G10" s="4">
        <f t="shared" si="0"/>
        <v>0</v>
      </c>
      <c r="H10" s="4" t="str">
        <f t="shared" si="1"/>
        <v>，2370897</v>
      </c>
      <c r="I10" s="4" t="str">
        <f>VLOOKUP(A10,HOP!A:T,20,0)</f>
        <v>直连</v>
      </c>
    </row>
    <row r="12" spans="4:4">
      <c r="D12" s="4">
        <f>SUM(D2:D11)</f>
        <v>3774.28</v>
      </c>
    </row>
    <row r="18" spans="1:5">
      <c r="A18" s="4" t="s">
        <v>58</v>
      </c>
      <c r="D18" s="4">
        <v>1470.29</v>
      </c>
      <c r="E18" s="4">
        <v>1801.43</v>
      </c>
    </row>
    <row r="19" spans="1:5">
      <c r="A19" s="4" t="s">
        <v>59</v>
      </c>
      <c r="D19" s="4">
        <v>2303.99</v>
      </c>
      <c r="E19" s="4">
        <v>2822.89</v>
      </c>
    </row>
    <row r="20" spans="1:5">
      <c r="A20" s="4" t="s">
        <v>60</v>
      </c>
      <c r="D20" s="4">
        <f>SUBTOTAL(9,D18:D19)</f>
        <v>3774.28</v>
      </c>
      <c r="E20" s="4">
        <f>SUBTOTAL(9,E18:E19)</f>
        <v>4624.32</v>
      </c>
    </row>
    <row r="21" spans="1:1">
      <c r="A21" s="4" t="s">
        <v>61</v>
      </c>
    </row>
  </sheetData>
  <autoFilter ref="A1:XFD12">
    <filterColumn colId="3">
      <filters blank="1">
        <filter val="500"/>
        <filter val="245.43"/>
        <filter val="398.95"/>
        <filter val="824.05"/>
        <filter val="538.76"/>
        <filter val="296.8"/>
        <filter val="3774.28"/>
        <filter val="470.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H27" sqref="H2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</row>
    <row r="2" s="1" customFormat="1" spans="1:20">
      <c r="A2" s="3">
        <v>17109912064</v>
      </c>
      <c r="B2" s="1" t="s">
        <v>79</v>
      </c>
      <c r="C2" s="1" t="s">
        <v>80</v>
      </c>
      <c r="D2" s="1" t="s">
        <v>81</v>
      </c>
      <c r="E2" s="1" t="s">
        <v>56</v>
      </c>
      <c r="F2" s="1" t="s">
        <v>79</v>
      </c>
      <c r="G2" s="1" t="s">
        <v>82</v>
      </c>
      <c r="H2" s="1" t="s">
        <v>83</v>
      </c>
      <c r="I2" s="1" t="s">
        <v>84</v>
      </c>
      <c r="J2" s="1" t="s">
        <v>85</v>
      </c>
      <c r="K2" s="1" t="s">
        <v>84</v>
      </c>
      <c r="L2" s="1" t="s">
        <v>84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</row>
    <row r="3" s="1" customFormat="1" spans="1:20">
      <c r="A3" s="3">
        <v>17109573379</v>
      </c>
      <c r="B3" s="1" t="s">
        <v>79</v>
      </c>
      <c r="C3" s="1" t="s">
        <v>93</v>
      </c>
      <c r="D3" s="1" t="s">
        <v>94</v>
      </c>
      <c r="E3" s="1" t="s">
        <v>53</v>
      </c>
      <c r="F3" s="1" t="s">
        <v>79</v>
      </c>
      <c r="G3" s="1" t="s">
        <v>82</v>
      </c>
      <c r="H3" s="1" t="s">
        <v>83</v>
      </c>
      <c r="I3" s="1" t="s">
        <v>95</v>
      </c>
      <c r="J3" s="1" t="s">
        <v>85</v>
      </c>
      <c r="K3" s="1" t="s">
        <v>95</v>
      </c>
      <c r="L3" s="1" t="s">
        <v>95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96</v>
      </c>
      <c r="R3" s="1" t="s">
        <v>90</v>
      </c>
      <c r="S3" s="1" t="s">
        <v>91</v>
      </c>
      <c r="T3" s="1" t="s">
        <v>92</v>
      </c>
    </row>
    <row r="4" s="1" customFormat="1" spans="1:20">
      <c r="A4" s="3">
        <v>17109417643</v>
      </c>
      <c r="B4" s="1" t="s">
        <v>79</v>
      </c>
      <c r="C4" s="1" t="s">
        <v>97</v>
      </c>
      <c r="D4" s="1" t="s">
        <v>98</v>
      </c>
      <c r="E4" s="1" t="s">
        <v>50</v>
      </c>
      <c r="F4" s="1" t="s">
        <v>79</v>
      </c>
      <c r="G4" s="1" t="s">
        <v>82</v>
      </c>
      <c r="H4" s="1" t="s">
        <v>83</v>
      </c>
      <c r="I4" s="1" t="s">
        <v>99</v>
      </c>
      <c r="J4" s="1" t="s">
        <v>85</v>
      </c>
      <c r="K4" s="1" t="s">
        <v>99</v>
      </c>
      <c r="L4" s="1" t="s">
        <v>99</v>
      </c>
      <c r="M4" s="1" t="s">
        <v>86</v>
      </c>
      <c r="N4" s="1" t="s">
        <v>86</v>
      </c>
      <c r="O4" s="1" t="s">
        <v>87</v>
      </c>
      <c r="P4" s="1" t="s">
        <v>88</v>
      </c>
      <c r="Q4" s="1" t="s">
        <v>100</v>
      </c>
      <c r="R4" s="1" t="s">
        <v>90</v>
      </c>
      <c r="S4" s="1" t="s">
        <v>91</v>
      </c>
      <c r="T4" s="1" t="s">
        <v>92</v>
      </c>
    </row>
    <row r="5" s="1" customFormat="1" spans="1:20">
      <c r="A5" s="3">
        <v>17109115364</v>
      </c>
      <c r="B5" s="1" t="s">
        <v>79</v>
      </c>
      <c r="C5" s="1" t="s">
        <v>101</v>
      </c>
      <c r="D5" s="1" t="s">
        <v>102</v>
      </c>
      <c r="E5" s="1" t="s">
        <v>47</v>
      </c>
      <c r="F5" s="1" t="s">
        <v>79</v>
      </c>
      <c r="G5" s="1" t="s">
        <v>82</v>
      </c>
      <c r="H5" s="1" t="s">
        <v>83</v>
      </c>
      <c r="I5" s="1" t="s">
        <v>103</v>
      </c>
      <c r="J5" s="1" t="s">
        <v>85</v>
      </c>
      <c r="K5" s="1" t="s">
        <v>103</v>
      </c>
      <c r="L5" s="1" t="s">
        <v>103</v>
      </c>
      <c r="M5" s="1" t="s">
        <v>86</v>
      </c>
      <c r="N5" s="1" t="s">
        <v>86</v>
      </c>
      <c r="O5" s="1" t="s">
        <v>87</v>
      </c>
      <c r="P5" s="1" t="s">
        <v>88</v>
      </c>
      <c r="Q5" s="1" t="s">
        <v>104</v>
      </c>
      <c r="R5" s="1" t="s">
        <v>90</v>
      </c>
      <c r="S5" s="1" t="s">
        <v>91</v>
      </c>
      <c r="T5" s="1" t="s">
        <v>92</v>
      </c>
    </row>
    <row r="6" s="1" customFormat="1" spans="1:20">
      <c r="A6" s="3">
        <v>17107624353</v>
      </c>
      <c r="B6" s="1" t="s">
        <v>79</v>
      </c>
      <c r="C6" s="1" t="s">
        <v>105</v>
      </c>
      <c r="D6" s="1" t="s">
        <v>106</v>
      </c>
      <c r="E6" s="1" t="s">
        <v>44</v>
      </c>
      <c r="F6" s="1" t="s">
        <v>79</v>
      </c>
      <c r="G6" s="1" t="s">
        <v>82</v>
      </c>
      <c r="H6" s="1" t="s">
        <v>83</v>
      </c>
      <c r="I6" s="1" t="s">
        <v>107</v>
      </c>
      <c r="J6" s="1" t="s">
        <v>85</v>
      </c>
      <c r="K6" s="1" t="s">
        <v>107</v>
      </c>
      <c r="L6" s="1" t="s">
        <v>107</v>
      </c>
      <c r="M6" s="1" t="s">
        <v>86</v>
      </c>
      <c r="N6" s="1" t="s">
        <v>86</v>
      </c>
      <c r="O6" s="1" t="s">
        <v>87</v>
      </c>
      <c r="P6" s="1" t="s">
        <v>88</v>
      </c>
      <c r="Q6" s="1" t="s">
        <v>108</v>
      </c>
      <c r="R6" s="1" t="s">
        <v>90</v>
      </c>
      <c r="S6" s="1" t="s">
        <v>91</v>
      </c>
      <c r="T6" s="1" t="s">
        <v>109</v>
      </c>
    </row>
    <row r="7" s="1" customFormat="1" spans="1:20">
      <c r="A7" s="3">
        <v>17094157414</v>
      </c>
      <c r="B7" s="1" t="s">
        <v>110</v>
      </c>
      <c r="C7" s="1" t="s">
        <v>111</v>
      </c>
      <c r="D7" s="1" t="s">
        <v>112</v>
      </c>
      <c r="E7" s="1" t="s">
        <v>39</v>
      </c>
      <c r="F7" s="1" t="s">
        <v>79</v>
      </c>
      <c r="G7" s="1" t="s">
        <v>82</v>
      </c>
      <c r="H7" s="1" t="s">
        <v>83</v>
      </c>
      <c r="I7" s="1" t="s">
        <v>113</v>
      </c>
      <c r="J7" s="1" t="s">
        <v>85</v>
      </c>
      <c r="K7" s="1" t="s">
        <v>113</v>
      </c>
      <c r="L7" s="1" t="s">
        <v>113</v>
      </c>
      <c r="M7" s="1" t="s">
        <v>86</v>
      </c>
      <c r="N7" s="1" t="s">
        <v>86</v>
      </c>
      <c r="O7" s="1" t="s">
        <v>87</v>
      </c>
      <c r="P7" s="1" t="s">
        <v>88</v>
      </c>
      <c r="Q7" s="1" t="s">
        <v>114</v>
      </c>
      <c r="R7" s="1" t="s">
        <v>90</v>
      </c>
      <c r="S7" s="1" t="s">
        <v>91</v>
      </c>
      <c r="T7" s="1" t="s">
        <v>109</v>
      </c>
    </row>
    <row r="8" s="1" customFormat="1" spans="1:20">
      <c r="A8" s="3">
        <v>17093932027</v>
      </c>
      <c r="B8" s="1" t="s">
        <v>110</v>
      </c>
      <c r="C8" s="1" t="s">
        <v>115</v>
      </c>
      <c r="D8" s="1" t="s">
        <v>116</v>
      </c>
      <c r="E8" s="1" t="s">
        <v>36</v>
      </c>
      <c r="F8" s="1" t="s">
        <v>79</v>
      </c>
      <c r="G8" s="1" t="s">
        <v>82</v>
      </c>
      <c r="H8" s="1" t="s">
        <v>83</v>
      </c>
      <c r="I8" s="1" t="s">
        <v>117</v>
      </c>
      <c r="J8" s="1" t="s">
        <v>85</v>
      </c>
      <c r="K8" s="1" t="s">
        <v>117</v>
      </c>
      <c r="L8" s="1" t="s">
        <v>117</v>
      </c>
      <c r="M8" s="1" t="s">
        <v>86</v>
      </c>
      <c r="N8" s="1" t="s">
        <v>86</v>
      </c>
      <c r="O8" s="1" t="s">
        <v>87</v>
      </c>
      <c r="P8" s="1" t="s">
        <v>88</v>
      </c>
      <c r="Q8" s="1" t="s">
        <v>118</v>
      </c>
      <c r="R8" s="1" t="s">
        <v>90</v>
      </c>
      <c r="S8" s="1" t="s">
        <v>91</v>
      </c>
      <c r="T8" s="1" t="s">
        <v>92</v>
      </c>
    </row>
    <row r="9" s="1" customFormat="1" spans="1:20">
      <c r="A9" s="3">
        <v>17093281510</v>
      </c>
      <c r="B9" s="1" t="s">
        <v>110</v>
      </c>
      <c r="C9" s="1" t="s">
        <v>119</v>
      </c>
      <c r="D9" s="1" t="s">
        <v>106</v>
      </c>
      <c r="E9" s="1" t="s">
        <v>30</v>
      </c>
      <c r="F9" s="1" t="s">
        <v>79</v>
      </c>
      <c r="G9" s="1" t="s">
        <v>82</v>
      </c>
      <c r="H9" s="1" t="s">
        <v>83</v>
      </c>
      <c r="I9" s="1" t="s">
        <v>107</v>
      </c>
      <c r="J9" s="1" t="s">
        <v>85</v>
      </c>
      <c r="K9" s="1" t="s">
        <v>107</v>
      </c>
      <c r="L9" s="1" t="s">
        <v>107</v>
      </c>
      <c r="M9" s="1" t="s">
        <v>86</v>
      </c>
      <c r="N9" s="1" t="s">
        <v>86</v>
      </c>
      <c r="O9" s="1" t="s">
        <v>87</v>
      </c>
      <c r="P9" s="1" t="s">
        <v>88</v>
      </c>
      <c r="Q9" s="1" t="s">
        <v>120</v>
      </c>
      <c r="R9" s="1" t="s">
        <v>90</v>
      </c>
      <c r="S9" s="1" t="s">
        <v>91</v>
      </c>
      <c r="T9" s="1" t="s">
        <v>109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2022-01-19T01:16:51Z</dcterms:created>
  <dcterms:modified xsi:type="dcterms:W3CDTF">2022-01-19T01:26:55Z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68A6F76012034010AE1F6EF7B6CF9806</vt:lpwstr>
  </property>
  <property fmtid="{D5CDD505-2E9C-101B-9397-08002B2CF9AE}" pid="3" name="KSOProductBuildVer">
    <vt:lpwstr>2052-11.1.0.11194</vt:lpwstr>
  </property>
</Properties>
</file>