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<sst xmlns="http://schemas.openxmlformats.org/spreadsheetml/2006/main" count="349" uniqueCount="131">
  <si>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</si>
  <si>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</si>
  <si>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</si>
  <si>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</si>
  <si>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</si>
  <si>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</si>
  <si>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</si>
  <si>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</si>
  <si>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</si>
  <si>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</si>
  <si>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</si>
  <si>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</si>
  <si>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</si>
  <si>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</si>
  <si>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</si>
  <si>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</si>
  <si>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</si>
  <si>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</si>
  <si>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</si>
  <si>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</si>
  <si>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</si>
  <si>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</si>
  <si>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</si>
  <si>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</si>
  <si>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</si>
  <si>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</si>
  <si>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</si>
  <si>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[北京]北京王府井希尔顿酒店(24852479)</t>
  </si>
  <si>
    <t>豪华双床房&lt;双人入住&gt;&lt;内宾&gt;&lt;预付&gt;&lt;无早&gt;</t>
  </si>
  <si>
    <t>CNY</t>
  </si>
  <si>
    <t>张永录</t>
  </si>
  <si>
    <t>CA363220120CNY</t>
  </si>
  <si>
    <t>未提现</t>
  </si>
  <si>
    <t>携程开票</t>
  </si>
  <si>
    <t>超豪华大床房&lt;双人入住&gt;&lt;内宾&gt;&lt;预付&gt;&lt;双早&gt;</t>
  </si>
  <si>
    <t>邱允海</t>
  </si>
  <si>
    <t>仵中翰</t>
  </si>
  <si>
    <t>[东至]格林豪泰酒店(东至丽山秀水店)(83135954)</t>
  </si>
  <si>
    <t>1.8m商务大床房&lt;双人入住&gt;&lt;无早&gt;</t>
  </si>
  <si>
    <t>郑楚雄</t>
  </si>
  <si>
    <t>acknowledge</t>
  </si>
  <si>
    <t>[和平]和平热龙温泉度假村(78217595)</t>
  </si>
  <si>
    <t>水上一房一厅别墅&lt;限量特价&gt;&lt;双人入住&gt;&lt;双早&gt;</t>
  </si>
  <si>
    <t>黄遵建</t>
  </si>
  <si>
    <t>[郑州]7天连锁酒店(郑州二七广场地铁站店)(67320190)</t>
  </si>
  <si>
    <t>商务大床房&lt;双人入住&gt;&lt;内宾&gt;&lt;预付&gt;&lt;双早&gt;</t>
  </si>
  <si>
    <t>张宇</t>
  </si>
  <si>
    <t>黄丙坤</t>
  </si>
  <si>
    <t>[佛山]宜尚酒店(佛山西樵山景区樵岭广场店)(83135943)</t>
  </si>
  <si>
    <t>宜馨大床房&lt;双人入住&gt;&lt;无早&gt;</t>
  </si>
  <si>
    <t>张华亮</t>
  </si>
  <si>
    <t>陈创富</t>
  </si>
  <si>
    <t>[成都]成都希尔顿酒店(24860337)</t>
  </si>
  <si>
    <t>希尔顿双床房&lt;双人入住&gt;&lt;内宾&gt;&lt;预付&gt;&lt;无早&gt;</t>
  </si>
  <si>
    <t>张琦</t>
  </si>
  <si>
    <t>退单</t>
  </si>
  <si>
    <t>[锦州]锦江之星(锦州云飞桥店)(67322271)</t>
  </si>
  <si>
    <t>商务房A&lt;双人入住&gt;&lt;内宾&gt;&lt;预付&gt;&lt;无早&gt;</t>
  </si>
  <si>
    <t>张明</t>
  </si>
  <si>
    <t>，</t>
  </si>
  <si>
    <t>17092325104此单多收182.28元退回</t>
  </si>
  <si>
    <t>A220120100330481</t>
  </si>
  <si>
    <t>A220120100425481</t>
  </si>
  <si>
    <t>A220120100523228</t>
  </si>
  <si>
    <t>CNY / HKD 当前参考汇率: 1.226921684</t>
  </si>
  <si>
    <t>总计： 8531.58 CNY/
10467.58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</si>
  <si>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</si>
  <si>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</si>
  <si>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</si>
  <si>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</si>
  <si>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</si>
  <si>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</si>
  <si>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</si>
  <si>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</si>
  <si>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</si>
  <si>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</si>
  <si>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</si>
  <si>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</si>
  <si>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</si>
  <si>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</si>
  <si>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</si>
  <si>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</si>
  <si>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</si>
  <si>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2022-01-04</t>
  </si>
  <si>
    <t>2373077</t>
  </si>
  <si>
    <t>成都希尔顿酒店</t>
  </si>
  <si>
    <t>2022-01-05</t>
  </si>
  <si>
    <t>退房日周结</t>
  </si>
  <si>
    <t>636.26</t>
  </si>
  <si>
    <t>RMB</t>
  </si>
  <si>
    <t>0</t>
  </si>
  <si>
    <t>0.00</t>
  </si>
  <si>
    <t>携程国内直连(DD)</t>
  </si>
  <si>
    <t>2022-01-04 23:11:45</t>
  </si>
  <si>
    <t>否</t>
  </si>
  <si>
    <t>汇智国际旅游发展有限公司</t>
  </si>
  <si>
    <t>直连</t>
  </si>
  <si>
    <t>2372692</t>
  </si>
  <si>
    <t>宜尚酒店(佛山西樵山景区樵岭广场店)</t>
  </si>
  <si>
    <t>190.00</t>
  </si>
  <si>
    <t>2022-01-04 20:49:28</t>
  </si>
  <si>
    <t>直采</t>
  </si>
  <si>
    <t>2372496</t>
  </si>
  <si>
    <t>2022-01-04 19:25:46</t>
  </si>
  <si>
    <t>2372334</t>
  </si>
  <si>
    <t>格林豪泰酒店(东至丽山秀水店)</t>
  </si>
  <si>
    <t>138.00</t>
  </si>
  <si>
    <t>2022-01-04 18:41:39</t>
  </si>
  <si>
    <t>2371648</t>
  </si>
  <si>
    <t>7天连锁酒店(郑州二七广场地铁站店)</t>
  </si>
  <si>
    <t>175.74</t>
  </si>
  <si>
    <t>2022-01-04 13:51:19</t>
  </si>
  <si>
    <t>2371614</t>
  </si>
  <si>
    <t>和平热龙温泉度假村</t>
  </si>
  <si>
    <t>760.00</t>
  </si>
  <si>
    <t>2022-01-04 13:46:30</t>
  </si>
  <si>
    <t>2022-01-03</t>
  </si>
  <si>
    <t>2370919</t>
  </si>
  <si>
    <t>2022-01-03 21:26:27</t>
  </si>
  <si>
    <t>2022-01-02</t>
  </si>
  <si>
    <t>2369798</t>
  </si>
  <si>
    <t>北京王府井希尔顿酒店</t>
  </si>
  <si>
    <t>1155.28</t>
  </si>
  <si>
    <t>2022-01-02 23:26:08</t>
  </si>
  <si>
    <t>2368765</t>
  </si>
  <si>
    <t>2363.58</t>
  </si>
  <si>
    <t>2022-01-02 12:18:02</t>
  </si>
  <si>
    <t>2022-01-01</t>
  </si>
  <si>
    <t>2367547</t>
  </si>
  <si>
    <t>2967.00</t>
  </si>
  <si>
    <t>2022-01-01 13:52:47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</si>
</sst>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17094947120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44563</v>
      </c>
      <c r="G2" s="5">
        <v>44566</v>
      </c>
      <c r="H2" s="4">
        <v>1</v>
      </c>
      <c r="I2" s="4">
        <v>3</v>
      </c>
      <c r="J2" s="4">
        <v>3</v>
      </c>
      <c r="K2" s="4" t="s">
        <v>29</v>
      </c>
      <c r="L2" s="4">
        <v>2967</v>
      </c>
      <c r="M2" s="4">
        <v>2967</v>
      </c>
      <c r="N2" s="4" t="s">
        <v>30</v>
      </c>
      <c r="O2" s="4" t="s">
        <v>31</v>
      </c>
      <c r="P2" s="4" t="s">
        <v>32</v>
      </c>
      <c r="Q2" s="4">
        <v>0</v>
      </c>
      <c r="R2" s="6">
        <v>44562</v>
      </c>
      <c r="S2" s="5">
        <v>44581</v>
      </c>
      <c r="T2" s="4" t="s">
        <v>33</v>
      </c>
      <c r="U2" s="4">
        <v>2967</v>
      </c>
      <c r="V2" s="4">
        <v>0</v>
      </c>
      <c r="W2" s="4">
        <v>0</v>
      </c>
      <c r="X2" s="4">
        <v>2367547</v>
      </c>
    </row>
    <row r="3" s="4" customFormat="1" spans="1:24">
      <c r="A3" s="4">
        <v>17101467922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44564</v>
      </c>
      <c r="G3" s="5">
        <v>44566</v>
      </c>
      <c r="H3" s="4">
        <v>1</v>
      </c>
      <c r="I3" s="4">
        <v>2</v>
      </c>
      <c r="J3" s="4">
        <v>2</v>
      </c>
      <c r="K3" s="4" t="s">
        <v>29</v>
      </c>
      <c r="L3" s="4">
        <v>2363.58</v>
      </c>
      <c r="M3" s="4">
        <v>2363.58</v>
      </c>
      <c r="N3" s="4" t="s">
        <v>35</v>
      </c>
      <c r="O3" s="4" t="s">
        <v>31</v>
      </c>
      <c r="P3" s="4" t="s">
        <v>32</v>
      </c>
      <c r="Q3" s="4">
        <v>0</v>
      </c>
      <c r="R3" s="6">
        <v>44563</v>
      </c>
      <c r="S3" s="5">
        <v>44581</v>
      </c>
      <c r="T3" s="4" t="s">
        <v>33</v>
      </c>
      <c r="U3" s="4">
        <v>2363.58</v>
      </c>
      <c r="V3" s="4">
        <v>0</v>
      </c>
      <c r="W3" s="4">
        <v>0</v>
      </c>
      <c r="X3" s="4">
        <v>2368765</v>
      </c>
    </row>
    <row r="4" s="4" customFormat="1" spans="1:24">
      <c r="A4" s="4">
        <v>17106967448</v>
      </c>
      <c r="B4" s="4" t="s">
        <v>25</v>
      </c>
      <c r="C4" s="4" t="s">
        <v>26</v>
      </c>
      <c r="D4" s="4" t="s">
        <v>27</v>
      </c>
      <c r="E4" s="4" t="s">
        <v>34</v>
      </c>
      <c r="F4" s="5">
        <v>44565</v>
      </c>
      <c r="G4" s="5">
        <v>44566</v>
      </c>
      <c r="H4" s="4">
        <v>1</v>
      </c>
      <c r="I4" s="4">
        <v>1</v>
      </c>
      <c r="J4" s="4">
        <v>1</v>
      </c>
      <c r="K4" s="4" t="s">
        <v>29</v>
      </c>
      <c r="L4" s="4">
        <v>1155.28</v>
      </c>
      <c r="M4" s="4">
        <v>1155.28</v>
      </c>
      <c r="N4" s="4" t="s">
        <v>36</v>
      </c>
      <c r="O4" s="4" t="s">
        <v>31</v>
      </c>
      <c r="P4" s="4" t="s">
        <v>32</v>
      </c>
      <c r="Q4" s="4">
        <v>0</v>
      </c>
      <c r="R4" s="6">
        <v>44563</v>
      </c>
      <c r="S4" s="5">
        <v>44581</v>
      </c>
      <c r="T4" s="4" t="s">
        <v>33</v>
      </c>
      <c r="U4" s="4">
        <v>1155.28</v>
      </c>
      <c r="V4" s="4">
        <v>0</v>
      </c>
      <c r="W4" s="4">
        <v>0</v>
      </c>
      <c r="X4" s="4">
        <v>2369798</v>
      </c>
    </row>
    <row r="5" s="4" customFormat="1" spans="1:25">
      <c r="A5" s="4">
        <v>17109959917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44565</v>
      </c>
      <c r="G5" s="5">
        <v>44566</v>
      </c>
      <c r="H5" s="4">
        <v>1</v>
      </c>
      <c r="I5" s="4">
        <v>1</v>
      </c>
      <c r="J5" s="4">
        <v>1</v>
      </c>
      <c r="K5" s="4" t="s">
        <v>29</v>
      </c>
      <c r="L5" s="4">
        <v>138</v>
      </c>
      <c r="M5" s="4">
        <v>138</v>
      </c>
      <c r="N5" s="4" t="s">
        <v>39</v>
      </c>
      <c r="O5" s="4" t="s">
        <v>31</v>
      </c>
      <c r="P5" s="4" t="s">
        <v>32</v>
      </c>
      <c r="Q5" s="4">
        <v>0</v>
      </c>
      <c r="R5" s="6">
        <v>44564</v>
      </c>
      <c r="S5" s="5">
        <v>44581</v>
      </c>
      <c r="T5" s="4" t="s">
        <v>33</v>
      </c>
      <c r="U5" s="4">
        <v>138</v>
      </c>
      <c r="V5" s="4">
        <v>0</v>
      </c>
      <c r="W5" s="4">
        <v>0</v>
      </c>
      <c r="X5" s="4">
        <v>2370919</v>
      </c>
      <c r="Y5" s="4" t="s">
        <v>40</v>
      </c>
    </row>
    <row r="6" s="4" customFormat="1" spans="1:24">
      <c r="A6" s="4">
        <v>17113808707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44565</v>
      </c>
      <c r="G6" s="5">
        <v>44566</v>
      </c>
      <c r="H6" s="4">
        <v>1</v>
      </c>
      <c r="I6" s="4">
        <v>1</v>
      </c>
      <c r="J6" s="4">
        <v>1</v>
      </c>
      <c r="K6" s="4" t="s">
        <v>29</v>
      </c>
      <c r="L6" s="4">
        <v>760</v>
      </c>
      <c r="M6" s="4">
        <v>760</v>
      </c>
      <c r="N6" s="4" t="s">
        <v>43</v>
      </c>
      <c r="O6" s="4" t="s">
        <v>31</v>
      </c>
      <c r="P6" s="4" t="s">
        <v>32</v>
      </c>
      <c r="Q6" s="4">
        <v>0</v>
      </c>
      <c r="R6" s="6">
        <v>44565</v>
      </c>
      <c r="S6" s="5">
        <v>44581</v>
      </c>
      <c r="T6" s="4" t="s">
        <v>33</v>
      </c>
      <c r="U6" s="4">
        <v>760</v>
      </c>
      <c r="V6" s="4">
        <v>0</v>
      </c>
      <c r="W6" s="4">
        <v>0</v>
      </c>
      <c r="X6" s="4">
        <v>2371614</v>
      </c>
    </row>
    <row r="7" s="4" customFormat="1" spans="1:23">
      <c r="A7" s="4">
        <v>17113932788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44565</v>
      </c>
      <c r="G7" s="5">
        <v>44566</v>
      </c>
      <c r="H7" s="4">
        <v>1</v>
      </c>
      <c r="I7" s="4">
        <v>1</v>
      </c>
      <c r="J7" s="4">
        <v>1</v>
      </c>
      <c r="K7" s="4" t="s">
        <v>29</v>
      </c>
      <c r="L7" s="4">
        <v>175.74</v>
      </c>
      <c r="M7" s="4">
        <v>175.74</v>
      </c>
      <c r="N7" s="4" t="s">
        <v>46</v>
      </c>
      <c r="O7" s="4" t="s">
        <v>31</v>
      </c>
      <c r="P7" s="4" t="s">
        <v>32</v>
      </c>
      <c r="Q7" s="4">
        <v>0</v>
      </c>
      <c r="R7" s="6">
        <v>44565</v>
      </c>
      <c r="S7" s="5">
        <v>44581</v>
      </c>
      <c r="T7" s="4" t="s">
        <v>33</v>
      </c>
      <c r="U7" s="4">
        <v>175.74</v>
      </c>
      <c r="V7" s="4">
        <v>0</v>
      </c>
      <c r="W7" s="4">
        <v>0</v>
      </c>
    </row>
    <row r="8" s="4" customFormat="1" spans="1:25">
      <c r="A8" s="4">
        <v>17115138214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44565</v>
      </c>
      <c r="G8" s="5">
        <v>44566</v>
      </c>
      <c r="H8" s="4">
        <v>1</v>
      </c>
      <c r="I8" s="4">
        <v>1</v>
      </c>
      <c r="J8" s="4">
        <v>1</v>
      </c>
      <c r="K8" s="4" t="s">
        <v>29</v>
      </c>
      <c r="L8" s="4">
        <v>138</v>
      </c>
      <c r="M8" s="4">
        <v>138</v>
      </c>
      <c r="N8" s="4" t="s">
        <v>47</v>
      </c>
      <c r="O8" s="4" t="s">
        <v>31</v>
      </c>
      <c r="P8" s="4" t="s">
        <v>32</v>
      </c>
      <c r="Q8" s="4">
        <v>0</v>
      </c>
      <c r="R8" s="6">
        <v>44565</v>
      </c>
      <c r="S8" s="5">
        <v>44581</v>
      </c>
      <c r="T8" s="4" t="s">
        <v>33</v>
      </c>
      <c r="U8" s="4">
        <v>138</v>
      </c>
      <c r="V8" s="4">
        <v>0</v>
      </c>
      <c r="W8" s="4">
        <v>0</v>
      </c>
      <c r="X8" s="4">
        <v>2372334</v>
      </c>
      <c r="Y8" s="4" t="s">
        <v>40</v>
      </c>
    </row>
    <row r="9" s="4" customFormat="1" spans="1:25">
      <c r="A9" s="4">
        <v>17115352644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44565</v>
      </c>
      <c r="G9" s="5">
        <v>44566</v>
      </c>
      <c r="H9" s="4">
        <v>1</v>
      </c>
      <c r="I9" s="4">
        <v>1</v>
      </c>
      <c r="J9" s="4">
        <v>1</v>
      </c>
      <c r="K9" s="4" t="s">
        <v>29</v>
      </c>
      <c r="L9" s="4">
        <v>190</v>
      </c>
      <c r="M9" s="4">
        <v>190</v>
      </c>
      <c r="N9" s="4" t="s">
        <v>50</v>
      </c>
      <c r="O9" s="4" t="s">
        <v>31</v>
      </c>
      <c r="P9" s="4" t="s">
        <v>32</v>
      </c>
      <c r="Q9" s="4">
        <v>0</v>
      </c>
      <c r="R9" s="6">
        <v>44565</v>
      </c>
      <c r="S9" s="5">
        <v>44581</v>
      </c>
      <c r="T9" s="4" t="s">
        <v>33</v>
      </c>
      <c r="U9" s="4">
        <v>190</v>
      </c>
      <c r="V9" s="4">
        <v>0</v>
      </c>
      <c r="W9" s="4">
        <v>0</v>
      </c>
      <c r="X9" s="4">
        <v>2372496</v>
      </c>
      <c r="Y9" s="4" t="s">
        <v>40</v>
      </c>
    </row>
    <row r="10" s="4" customFormat="1" spans="1:25">
      <c r="A10" s="4">
        <v>17115632119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44565</v>
      </c>
      <c r="G10" s="5">
        <v>44566</v>
      </c>
      <c r="H10" s="4">
        <v>1</v>
      </c>
      <c r="I10" s="4">
        <v>1</v>
      </c>
      <c r="J10" s="4">
        <v>1</v>
      </c>
      <c r="K10" s="4" t="s">
        <v>29</v>
      </c>
      <c r="L10" s="4">
        <v>190</v>
      </c>
      <c r="M10" s="4">
        <v>190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44565</v>
      </c>
      <c r="S10" s="5">
        <v>44581</v>
      </c>
      <c r="T10" s="4" t="s">
        <v>33</v>
      </c>
      <c r="U10" s="4">
        <v>190</v>
      </c>
      <c r="V10" s="4">
        <v>0</v>
      </c>
      <c r="W10" s="4">
        <v>0</v>
      </c>
      <c r="X10" s="4">
        <v>2372692</v>
      </c>
      <c r="Y10" s="4" t="s">
        <v>40</v>
      </c>
    </row>
    <row r="11" s="4" customFormat="1" spans="1:24">
      <c r="A11" s="4">
        <v>17118132809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44565</v>
      </c>
      <c r="G11" s="5">
        <v>44566</v>
      </c>
      <c r="H11" s="4">
        <v>1</v>
      </c>
      <c r="I11" s="4">
        <v>1</v>
      </c>
      <c r="J11" s="4">
        <v>1</v>
      </c>
      <c r="K11" s="4" t="s">
        <v>29</v>
      </c>
      <c r="L11" s="4">
        <v>636.26</v>
      </c>
      <c r="M11" s="4">
        <v>636.26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44565</v>
      </c>
      <c r="S11" s="5">
        <v>44581</v>
      </c>
      <c r="T11" s="4" t="s">
        <v>33</v>
      </c>
      <c r="U11" s="4">
        <v>636.26</v>
      </c>
      <c r="V11" s="4">
        <v>0</v>
      </c>
      <c r="W11" s="4">
        <v>0</v>
      </c>
      <c r="X11" s="4">
        <v>2373077</v>
      </c>
    </row>
    <row r="12" s="4" customFormat="1" spans="1:25">
      <c r="A12" s="4">
        <v>17092325104</v>
      </c>
      <c r="B12" s="4" t="s">
        <v>25</v>
      </c>
      <c r="C12" s="4" t="s">
        <v>55</v>
      </c>
      <c r="D12" s="4" t="s">
        <v>56</v>
      </c>
      <c r="E12" s="4" t="s">
        <v>57</v>
      </c>
      <c r="F12" s="5">
        <v>44561</v>
      </c>
      <c r="G12" s="5">
        <v>44562</v>
      </c>
      <c r="H12" s="4">
        <v>1</v>
      </c>
      <c r="I12" s="4">
        <v>1</v>
      </c>
      <c r="J12" s="4">
        <v>1</v>
      </c>
      <c r="K12" s="4" t="s">
        <v>29</v>
      </c>
      <c r="L12" s="4">
        <v>-182.28</v>
      </c>
      <c r="M12" s="4">
        <v>-182.28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44561</v>
      </c>
      <c r="S12" s="5">
        <v>44581</v>
      </c>
      <c r="T12" s="4" t="s">
        <v>33</v>
      </c>
      <c r="U12" s="4">
        <v>-182.28</v>
      </c>
      <c r="V12" s="4">
        <v>0</v>
      </c>
      <c r="W12" s="4">
        <v>0</v>
      </c>
      <c r="X12" s="4">
        <v>2366962</v>
      </c>
      <c r="Y12" s="4">
        <v>104156458204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F23" sqref="F23"/>
    </sheetView>
  </sheetViews>
  <sheetFormatPr defaultColWidth="9" defaultRowHeight="13.5"/>
  <cols>
    <col min="1" max="1" width="15.25" style="4" customWidth="1"/>
    <col min="2" max="2" width="11.5" style="4"/>
    <col min="3" max="3" width="9.375" style="4"/>
    <col min="4" max="5" width="9" style="4"/>
    <col min="6" max="6" width="9.375" style="4"/>
    <col min="7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17094947120</v>
      </c>
      <c r="B2" s="5">
        <v>44563</v>
      </c>
      <c r="C2" s="5">
        <v>44566</v>
      </c>
      <c r="D2" s="4">
        <v>2967</v>
      </c>
      <c r="E2" s="4" t="str">
        <f>VLOOKUP(A2,HOP!A:L,12,0)</f>
        <v>2967.00</v>
      </c>
      <c r="F2" s="4" t="str">
        <f>VLOOKUP(A2,HOP!A:C,3,0)</f>
        <v>2367547</v>
      </c>
      <c r="G2" s="4">
        <f>D2-E2</f>
        <v>0</v>
      </c>
      <c r="H2" s="4" t="str">
        <f>$H$1&amp;F2</f>
        <v>，2367547</v>
      </c>
      <c r="I2" s="4" t="str">
        <f>VLOOKUP(A2,HOP!A:T,20,0)</f>
        <v>直连</v>
      </c>
    </row>
    <row r="3" s="4" customFormat="1" spans="1:9">
      <c r="A3" s="4">
        <v>17101467922</v>
      </c>
      <c r="B3" s="5">
        <v>44564</v>
      </c>
      <c r="C3" s="5">
        <v>44566</v>
      </c>
      <c r="D3" s="4">
        <v>2363.58</v>
      </c>
      <c r="E3" s="4" t="str">
        <f>VLOOKUP(A3,HOP!A:L,12,0)</f>
        <v>2363.58</v>
      </c>
      <c r="F3" s="4" t="str">
        <f>VLOOKUP(A3,HOP!A:C,3,0)</f>
        <v>2368765</v>
      </c>
      <c r="G3" s="4">
        <f t="shared" ref="G3:G12" si="0">D3-E3</f>
        <v>0</v>
      </c>
      <c r="H3" s="4" t="str">
        <f t="shared" ref="H3:H12" si="1">$H$1&amp;F3</f>
        <v>，2368765</v>
      </c>
      <c r="I3" s="4" t="str">
        <f>VLOOKUP(A3,HOP!A:T,20,0)</f>
        <v>直连</v>
      </c>
    </row>
    <row r="4" s="4" customFormat="1" spans="1:9">
      <c r="A4" s="4">
        <v>17106967448</v>
      </c>
      <c r="B4" s="5">
        <v>44565</v>
      </c>
      <c r="C4" s="5">
        <v>44566</v>
      </c>
      <c r="D4" s="4">
        <v>1155.28</v>
      </c>
      <c r="E4" s="4" t="str">
        <f>VLOOKUP(A4,HOP!A:L,12,0)</f>
        <v>1155.28</v>
      </c>
      <c r="F4" s="4" t="str">
        <f>VLOOKUP(A4,HOP!A:C,3,0)</f>
        <v>2369798</v>
      </c>
      <c r="G4" s="4">
        <f t="shared" si="0"/>
        <v>0</v>
      </c>
      <c r="H4" s="4" t="str">
        <f t="shared" si="1"/>
        <v>，2369798</v>
      </c>
      <c r="I4" s="4" t="str">
        <f>VLOOKUP(A4,HOP!A:T,20,0)</f>
        <v>直连</v>
      </c>
    </row>
    <row r="5" s="4" customFormat="1" spans="1:9">
      <c r="A5" s="4">
        <v>17109959917</v>
      </c>
      <c r="B5" s="5">
        <v>44565</v>
      </c>
      <c r="C5" s="5">
        <v>44566</v>
      </c>
      <c r="D5" s="4">
        <v>138</v>
      </c>
      <c r="E5" s="4" t="str">
        <f>VLOOKUP(A5,HOP!A:L,12,0)</f>
        <v>138.00</v>
      </c>
      <c r="F5" s="4" t="str">
        <f>VLOOKUP(A5,HOP!A:C,3,0)</f>
        <v>2370919</v>
      </c>
      <c r="G5" s="4">
        <f t="shared" si="0"/>
        <v>0</v>
      </c>
      <c r="H5" s="4" t="str">
        <f t="shared" si="1"/>
        <v>，2370919</v>
      </c>
      <c r="I5" s="4" t="str">
        <f>VLOOKUP(A5,HOP!A:T,20,0)</f>
        <v>直采</v>
      </c>
    </row>
    <row r="6" s="4" customFormat="1" spans="1:9">
      <c r="A6" s="4">
        <v>17113808707</v>
      </c>
      <c r="B6" s="5">
        <v>44565</v>
      </c>
      <c r="C6" s="5">
        <v>44566</v>
      </c>
      <c r="D6" s="4">
        <v>760</v>
      </c>
      <c r="E6" s="4" t="str">
        <f>VLOOKUP(A6,HOP!A:L,12,0)</f>
        <v>760.00</v>
      </c>
      <c r="F6" s="4" t="str">
        <f>VLOOKUP(A6,HOP!A:C,3,0)</f>
        <v>2371614</v>
      </c>
      <c r="G6" s="4">
        <f t="shared" si="0"/>
        <v>0</v>
      </c>
      <c r="H6" s="4" t="str">
        <f t="shared" si="1"/>
        <v>，2371614</v>
      </c>
      <c r="I6" s="4" t="str">
        <f>VLOOKUP(A6,HOP!A:T,20,0)</f>
        <v>直采</v>
      </c>
    </row>
    <row r="7" s="4" customFormat="1" spans="1:9">
      <c r="A7" s="4">
        <v>17113932788</v>
      </c>
      <c r="B7" s="5">
        <v>44565</v>
      </c>
      <c r="C7" s="5">
        <v>44566</v>
      </c>
      <c r="D7" s="4">
        <v>175.74</v>
      </c>
      <c r="E7" s="4" t="str">
        <f>VLOOKUP(A7,HOP!A:L,12,0)</f>
        <v>175.74</v>
      </c>
      <c r="F7" s="4" t="str">
        <f>VLOOKUP(A7,HOP!A:C,3,0)</f>
        <v>2371648</v>
      </c>
      <c r="G7" s="4">
        <f t="shared" si="0"/>
        <v>0</v>
      </c>
      <c r="H7" s="4" t="str">
        <f t="shared" si="1"/>
        <v>，2371648</v>
      </c>
      <c r="I7" s="4" t="str">
        <f>VLOOKUP(A7,HOP!A:T,20,0)</f>
        <v>直连</v>
      </c>
    </row>
    <row r="8" s="4" customFormat="1" spans="1:9">
      <c r="A8" s="4">
        <v>17115138214</v>
      </c>
      <c r="B8" s="5">
        <v>44565</v>
      </c>
      <c r="C8" s="5">
        <v>44566</v>
      </c>
      <c r="D8" s="4">
        <v>138</v>
      </c>
      <c r="E8" s="4" t="str">
        <f>VLOOKUP(A8,HOP!A:L,12,0)</f>
        <v>138.00</v>
      </c>
      <c r="F8" s="4" t="str">
        <f>VLOOKUP(A8,HOP!A:C,3,0)</f>
        <v>2372334</v>
      </c>
      <c r="G8" s="4">
        <f t="shared" si="0"/>
        <v>0</v>
      </c>
      <c r="H8" s="4" t="str">
        <f t="shared" si="1"/>
        <v>，2372334</v>
      </c>
      <c r="I8" s="4" t="str">
        <f>VLOOKUP(A8,HOP!A:T,20,0)</f>
        <v>直采</v>
      </c>
    </row>
    <row r="9" s="4" customFormat="1" spans="1:9">
      <c r="A9" s="4">
        <v>17115352644</v>
      </c>
      <c r="B9" s="5">
        <v>44565</v>
      </c>
      <c r="C9" s="5">
        <v>44566</v>
      </c>
      <c r="D9" s="4">
        <v>190</v>
      </c>
      <c r="E9" s="4" t="str">
        <f>VLOOKUP(A9,HOP!A:L,12,0)</f>
        <v>190.00</v>
      </c>
      <c r="F9" s="4" t="str">
        <f>VLOOKUP(A9,HOP!A:C,3,0)</f>
        <v>2372496</v>
      </c>
      <c r="G9" s="4">
        <f t="shared" si="0"/>
        <v>0</v>
      </c>
      <c r="H9" s="4" t="str">
        <f t="shared" si="1"/>
        <v>，2372496</v>
      </c>
      <c r="I9" s="4" t="str">
        <f>VLOOKUP(A9,HOP!A:T,20,0)</f>
        <v>直采</v>
      </c>
    </row>
    <row r="10" s="4" customFormat="1" spans="1:9">
      <c r="A10" s="4">
        <v>17115632119</v>
      </c>
      <c r="B10" s="5">
        <v>44565</v>
      </c>
      <c r="C10" s="5">
        <v>44566</v>
      </c>
      <c r="D10" s="4">
        <v>190</v>
      </c>
      <c r="E10" s="4" t="str">
        <f>VLOOKUP(A10,HOP!A:L,12,0)</f>
        <v>190.00</v>
      </c>
      <c r="F10" s="4" t="str">
        <f>VLOOKUP(A10,HOP!A:C,3,0)</f>
        <v>2372692</v>
      </c>
      <c r="G10" s="4">
        <f t="shared" si="0"/>
        <v>0</v>
      </c>
      <c r="H10" s="4" t="str">
        <f t="shared" si="1"/>
        <v>，2372692</v>
      </c>
      <c r="I10" s="4" t="str">
        <f>VLOOKUP(A10,HOP!A:T,20,0)</f>
        <v>直采</v>
      </c>
    </row>
    <row r="11" s="4" customFormat="1" spans="1:9">
      <c r="A11" s="4">
        <v>17118132809</v>
      </c>
      <c r="B11" s="5">
        <v>44565</v>
      </c>
      <c r="C11" s="5">
        <v>44566</v>
      </c>
      <c r="D11" s="4">
        <v>636.26</v>
      </c>
      <c r="E11" s="4" t="str">
        <f>VLOOKUP(A11,HOP!A:L,12,0)</f>
        <v>636.26</v>
      </c>
      <c r="F11" s="4" t="str">
        <f>VLOOKUP(A11,HOP!A:C,3,0)</f>
        <v>2373077</v>
      </c>
      <c r="G11" s="4">
        <f t="shared" si="0"/>
        <v>0</v>
      </c>
      <c r="H11" s="4" t="str">
        <f t="shared" si="1"/>
        <v>，2373077</v>
      </c>
      <c r="I11" s="4" t="str">
        <f>VLOOKUP(A11,HOP!A:T,20,0)</f>
        <v>直连</v>
      </c>
    </row>
    <row r="12" s="4" customFormat="1" spans="1:10">
      <c r="A12" s="4">
        <v>17092325104</v>
      </c>
      <c r="B12" s="5">
        <v>44561</v>
      </c>
      <c r="C12" s="5">
        <v>44562</v>
      </c>
      <c r="D12" s="4">
        <v>-182.28</v>
      </c>
      <c r="E12" s="4" t="e">
        <f>VLOOKUP(A12,HOP!A:L,12,0)</f>
        <v>#N/A</v>
      </c>
      <c r="F12" s="4">
        <v>2366962</v>
      </c>
      <c r="G12" s="4" t="e">
        <f t="shared" si="0"/>
        <v>#N/A</v>
      </c>
      <c r="H12" s="4" t="str">
        <f t="shared" si="1"/>
        <v>，2366962</v>
      </c>
      <c r="I12" s="4" t="e">
        <f>VLOOKUP(A12,HOP!A:T,20,0)</f>
        <v>#N/A</v>
      </c>
      <c r="J12" s="4" t="s">
        <v>60</v>
      </c>
    </row>
    <row r="14" spans="4:4">
      <c r="D14" s="4">
        <f>SUM(D2:D13)</f>
        <v>8531.58</v>
      </c>
    </row>
    <row r="19" spans="1:6">
      <c r="A19" s="4" t="s">
        <v>61</v>
      </c>
      <c r="E19" s="4">
        <v>1416</v>
      </c>
      <c r="F19" s="4">
        <v>1737.32</v>
      </c>
    </row>
    <row r="20" spans="1:6">
      <c r="A20" s="4" t="s">
        <v>62</v>
      </c>
      <c r="E20" s="4">
        <v>7297.86</v>
      </c>
      <c r="F20" s="4">
        <v>8953.9</v>
      </c>
    </row>
    <row r="21" spans="1:6">
      <c r="A21" s="4" t="s">
        <v>63</v>
      </c>
      <c r="E21" s="4">
        <v>-182.28</v>
      </c>
      <c r="F21" s="4">
        <v>-223.64</v>
      </c>
    </row>
    <row r="22" spans="1:6">
      <c r="A22" s="4" t="s">
        <v>64</v>
      </c>
      <c r="E22" s="4">
        <f>SUM(E19:E21)</f>
        <v>8531.58</v>
      </c>
      <c r="F22" s="4">
        <f>SUM(F19:F21)</f>
        <v>10467.58</v>
      </c>
    </row>
    <row r="23" spans="1:1">
      <c r="A23" s="4" t="s">
        <v>65</v>
      </c>
    </row>
  </sheetData>
  <autoFilter ref="A1:XFD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40" sqref="F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17118132809</v>
      </c>
      <c r="B2" s="1" t="s">
        <v>83</v>
      </c>
      <c r="C2" s="1" t="s">
        <v>84</v>
      </c>
      <c r="D2" s="1" t="s">
        <v>85</v>
      </c>
      <c r="E2" s="1" t="s">
        <v>54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17115632119</v>
      </c>
      <c r="B3" s="1" t="s">
        <v>83</v>
      </c>
      <c r="C3" s="1" t="s">
        <v>97</v>
      </c>
      <c r="D3" s="1" t="s">
        <v>98</v>
      </c>
      <c r="E3" s="1" t="s">
        <v>51</v>
      </c>
      <c r="F3" s="1" t="s">
        <v>83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100</v>
      </c>
      <c r="R3" s="1" t="s">
        <v>94</v>
      </c>
      <c r="S3" s="1" t="s">
        <v>95</v>
      </c>
      <c r="T3" s="1" t="s">
        <v>101</v>
      </c>
    </row>
    <row r="4" s="1" customFormat="1" spans="1:20">
      <c r="A4" s="3">
        <v>17115352644</v>
      </c>
      <c r="B4" s="1" t="s">
        <v>83</v>
      </c>
      <c r="C4" s="1" t="s">
        <v>102</v>
      </c>
      <c r="D4" s="1" t="s">
        <v>98</v>
      </c>
      <c r="E4" s="1" t="s">
        <v>50</v>
      </c>
      <c r="F4" s="1" t="s">
        <v>83</v>
      </c>
      <c r="G4" s="1" t="s">
        <v>86</v>
      </c>
      <c r="H4" s="1" t="s">
        <v>87</v>
      </c>
      <c r="I4" s="1" t="s">
        <v>99</v>
      </c>
      <c r="J4" s="1" t="s">
        <v>89</v>
      </c>
      <c r="K4" s="1" t="s">
        <v>99</v>
      </c>
      <c r="L4" s="1" t="s">
        <v>99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103</v>
      </c>
      <c r="R4" s="1" t="s">
        <v>94</v>
      </c>
      <c r="S4" s="1" t="s">
        <v>95</v>
      </c>
      <c r="T4" s="1" t="s">
        <v>101</v>
      </c>
    </row>
    <row r="5" s="1" customFormat="1" spans="1:20">
      <c r="A5" s="3">
        <v>17115138214</v>
      </c>
      <c r="B5" s="1" t="s">
        <v>83</v>
      </c>
      <c r="C5" s="1" t="s">
        <v>104</v>
      </c>
      <c r="D5" s="1" t="s">
        <v>105</v>
      </c>
      <c r="E5" s="1" t="s">
        <v>47</v>
      </c>
      <c r="F5" s="1" t="s">
        <v>83</v>
      </c>
      <c r="G5" s="1" t="s">
        <v>86</v>
      </c>
      <c r="H5" s="1" t="s">
        <v>87</v>
      </c>
      <c r="I5" s="1" t="s">
        <v>106</v>
      </c>
      <c r="J5" s="1" t="s">
        <v>89</v>
      </c>
      <c r="K5" s="1" t="s">
        <v>106</v>
      </c>
      <c r="L5" s="1" t="s">
        <v>106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107</v>
      </c>
      <c r="R5" s="1" t="s">
        <v>94</v>
      </c>
      <c r="S5" s="1" t="s">
        <v>95</v>
      </c>
      <c r="T5" s="1" t="s">
        <v>101</v>
      </c>
    </row>
    <row r="6" s="1" customFormat="1" spans="1:20">
      <c r="A6" s="3">
        <v>17113932788</v>
      </c>
      <c r="B6" s="1" t="s">
        <v>83</v>
      </c>
      <c r="C6" s="1" t="s">
        <v>108</v>
      </c>
      <c r="D6" s="1" t="s">
        <v>109</v>
      </c>
      <c r="E6" s="1" t="s">
        <v>46</v>
      </c>
      <c r="F6" s="1" t="s">
        <v>83</v>
      </c>
      <c r="G6" s="1" t="s">
        <v>86</v>
      </c>
      <c r="H6" s="1" t="s">
        <v>87</v>
      </c>
      <c r="I6" s="1" t="s">
        <v>110</v>
      </c>
      <c r="J6" s="1" t="s">
        <v>89</v>
      </c>
      <c r="K6" s="1" t="s">
        <v>110</v>
      </c>
      <c r="L6" s="1" t="s">
        <v>110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111</v>
      </c>
      <c r="R6" s="1" t="s">
        <v>94</v>
      </c>
      <c r="S6" s="1" t="s">
        <v>95</v>
      </c>
      <c r="T6" s="1" t="s">
        <v>96</v>
      </c>
    </row>
    <row r="7" s="1" customFormat="1" spans="1:20">
      <c r="A7" s="3">
        <v>17113808707</v>
      </c>
      <c r="B7" s="1" t="s">
        <v>83</v>
      </c>
      <c r="C7" s="1" t="s">
        <v>112</v>
      </c>
      <c r="D7" s="1" t="s">
        <v>113</v>
      </c>
      <c r="E7" s="1" t="s">
        <v>43</v>
      </c>
      <c r="F7" s="1" t="s">
        <v>83</v>
      </c>
      <c r="G7" s="1" t="s">
        <v>86</v>
      </c>
      <c r="H7" s="1" t="s">
        <v>87</v>
      </c>
      <c r="I7" s="1" t="s">
        <v>114</v>
      </c>
      <c r="J7" s="1" t="s">
        <v>89</v>
      </c>
      <c r="K7" s="1" t="s">
        <v>114</v>
      </c>
      <c r="L7" s="1" t="s">
        <v>114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115</v>
      </c>
      <c r="R7" s="1" t="s">
        <v>94</v>
      </c>
      <c r="S7" s="1" t="s">
        <v>95</v>
      </c>
      <c r="T7" s="1" t="s">
        <v>101</v>
      </c>
    </row>
    <row r="8" s="1" customFormat="1" spans="1:20">
      <c r="A8" s="3">
        <v>17109959917</v>
      </c>
      <c r="B8" s="1" t="s">
        <v>116</v>
      </c>
      <c r="C8" s="1" t="s">
        <v>117</v>
      </c>
      <c r="D8" s="1" t="s">
        <v>105</v>
      </c>
      <c r="E8" s="1" t="s">
        <v>39</v>
      </c>
      <c r="F8" s="1" t="s">
        <v>83</v>
      </c>
      <c r="G8" s="1" t="s">
        <v>86</v>
      </c>
      <c r="H8" s="1" t="s">
        <v>87</v>
      </c>
      <c r="I8" s="1" t="s">
        <v>106</v>
      </c>
      <c r="J8" s="1" t="s">
        <v>89</v>
      </c>
      <c r="K8" s="1" t="s">
        <v>106</v>
      </c>
      <c r="L8" s="1" t="s">
        <v>106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118</v>
      </c>
      <c r="R8" s="1" t="s">
        <v>94</v>
      </c>
      <c r="S8" s="1" t="s">
        <v>95</v>
      </c>
      <c r="T8" s="1" t="s">
        <v>101</v>
      </c>
    </row>
    <row r="9" s="1" customFormat="1" spans="1:20">
      <c r="A9" s="3">
        <v>17106967448</v>
      </c>
      <c r="B9" s="1" t="s">
        <v>119</v>
      </c>
      <c r="C9" s="1" t="s">
        <v>120</v>
      </c>
      <c r="D9" s="1" t="s">
        <v>121</v>
      </c>
      <c r="E9" s="1" t="s">
        <v>36</v>
      </c>
      <c r="F9" s="1" t="s">
        <v>83</v>
      </c>
      <c r="G9" s="1" t="s">
        <v>86</v>
      </c>
      <c r="H9" s="1" t="s">
        <v>87</v>
      </c>
      <c r="I9" s="1" t="s">
        <v>122</v>
      </c>
      <c r="J9" s="1" t="s">
        <v>89</v>
      </c>
      <c r="K9" s="1" t="s">
        <v>122</v>
      </c>
      <c r="L9" s="1" t="s">
        <v>122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123</v>
      </c>
      <c r="R9" s="1" t="s">
        <v>94</v>
      </c>
      <c r="S9" s="1" t="s">
        <v>95</v>
      </c>
      <c r="T9" s="1" t="s">
        <v>96</v>
      </c>
    </row>
    <row r="10" s="1" customFormat="1" spans="1:20">
      <c r="A10" s="3">
        <v>17101467922</v>
      </c>
      <c r="B10" s="1" t="s">
        <v>119</v>
      </c>
      <c r="C10" s="1" t="s">
        <v>124</v>
      </c>
      <c r="D10" s="1" t="s">
        <v>121</v>
      </c>
      <c r="E10" s="1" t="s">
        <v>35</v>
      </c>
      <c r="F10" s="1" t="s">
        <v>116</v>
      </c>
      <c r="G10" s="1" t="s">
        <v>86</v>
      </c>
      <c r="H10" s="1" t="s">
        <v>87</v>
      </c>
      <c r="I10" s="1" t="s">
        <v>125</v>
      </c>
      <c r="J10" s="1" t="s">
        <v>89</v>
      </c>
      <c r="K10" s="1" t="s">
        <v>125</v>
      </c>
      <c r="L10" s="1" t="s">
        <v>125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126</v>
      </c>
      <c r="R10" s="1" t="s">
        <v>94</v>
      </c>
      <c r="S10" s="1" t="s">
        <v>95</v>
      </c>
      <c r="T10" s="1" t="s">
        <v>96</v>
      </c>
    </row>
    <row r="11" s="1" customFormat="1" spans="1:20">
      <c r="A11" s="3">
        <v>17094947120</v>
      </c>
      <c r="B11" s="1" t="s">
        <v>127</v>
      </c>
      <c r="C11" s="1" t="s">
        <v>128</v>
      </c>
      <c r="D11" s="1" t="s">
        <v>121</v>
      </c>
      <c r="E11" s="1" t="s">
        <v>30</v>
      </c>
      <c r="F11" s="1" t="s">
        <v>119</v>
      </c>
      <c r="G11" s="1" t="s">
        <v>86</v>
      </c>
      <c r="H11" s="1" t="s">
        <v>87</v>
      </c>
      <c r="I11" s="1" t="s">
        <v>129</v>
      </c>
      <c r="J11" s="1" t="s">
        <v>89</v>
      </c>
      <c r="K11" s="1" t="s">
        <v>129</v>
      </c>
      <c r="L11" s="1" t="s">
        <v>129</v>
      </c>
      <c r="M11" s="1" t="s">
        <v>90</v>
      </c>
      <c r="N11" s="1" t="s">
        <v>90</v>
      </c>
      <c r="O11" s="1" t="s">
        <v>91</v>
      </c>
      <c r="P11" s="1" t="s">
        <v>92</v>
      </c>
      <c r="Q11" s="1" t="s">
        <v>130</v>
      </c>
      <c r="R11" s="1" t="s">
        <v>94</v>
      </c>
      <c r="S11" s="1" t="s">
        <v>95</v>
      </c>
      <c r="T11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2022-01-20T01:55:29Z</dcterms:created>
  <dcterms:modified xsi:type="dcterms:W3CDTF">2022-01-20T02:12:49Z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A6C765DDF01F47E88B5ABC510125D6EC</vt:lpwstr>
  </property>
  <property fmtid="{D5CDD505-2E9C-101B-9397-08002B2CF9AE}" pid="3" name="KSOProductBuildVer">
    <vt:lpwstr>2052-11.1.0.11194</vt:lpwstr>
  </property>
</Properties>
</file>