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<sst xmlns="http://schemas.openxmlformats.org/spreadsheetml/2006/main" count="556" uniqueCount="165">
  <si>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</si>
  <si>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</si>
  <si>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</si>
  <si>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</si>
  <si>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</si>
  <si>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</si>
  <si>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</si>
  <si>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</si>
  <si>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</si>
  <si>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</si>
  <si>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</si>
  <si>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</si>
  <si>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</si>
  <si>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</si>
  <si>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</si>
  <si>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</si>
  <si>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</si>
  <si>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</si>
  <si>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</si>
  <si>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</si>
  <si>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</si>
  <si>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</si>
  <si>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</si>
  <si>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</si>
  <si>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</si>
  <si>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</si>
  <si>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</si>
  <si>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[安吉]安吉竹溪·足兮民宿(83798756)</t>
  </si>
  <si>
    <t>竹缘·双床房&lt;无早&gt;</t>
  </si>
  <si>
    <t>CNY</t>
  </si>
  <si>
    <t>姚晓峰</t>
  </si>
  <si>
    <t>CA363220121CNY</t>
  </si>
  <si>
    <t>未提现</t>
  </si>
  <si>
    <t>携程开票</t>
  </si>
  <si>
    <t>取消</t>
  </si>
  <si>
    <t>[贵阳]7天酒店(贵阳公安厅阳明祠地铁站店)(67318759)</t>
  </si>
  <si>
    <t>商务大床房&lt;双人入住&gt;&lt;内宾&gt;&lt;预付&gt;&lt;无早&gt;</t>
  </si>
  <si>
    <t>赵泽虎</t>
  </si>
  <si>
    <t>[江门]江门名冠金凯悦酒店(28096205)</t>
  </si>
  <si>
    <t>戈宏程</t>
  </si>
  <si>
    <t>徐佳</t>
  </si>
  <si>
    <t>[北京]锦江之星(北京王府井步行街店)(67324842)</t>
  </si>
  <si>
    <t>商务房A&lt;双人入住&gt;&lt;内宾&gt;&lt;预付&gt;&lt;无早&gt;</t>
  </si>
  <si>
    <t>王军</t>
  </si>
  <si>
    <t>黎劲</t>
  </si>
  <si>
    <t>[佛山]宜尚酒店(佛山西樵山景区樵岭广场店)(83135943)</t>
  </si>
  <si>
    <t>宜馨大床房&lt;双人入住&gt;&lt;无早&gt;</t>
  </si>
  <si>
    <t>彭昌</t>
  </si>
  <si>
    <t>刘湘婷</t>
  </si>
  <si>
    <t>[香港]荃湾西如心酒店(Nina Hotel Tsuen Wan West)(1701575)</t>
  </si>
  <si>
    <t>高座高级客房&lt;双人入住&gt;&lt;内宾&gt;&lt;预付&gt;&lt;无早&gt;</t>
  </si>
  <si>
    <t>Qin/Yueli</t>
  </si>
  <si>
    <t>[香港]香港弥敦酒店(Nathan Hotel)(10105446)</t>
  </si>
  <si>
    <t>卓智客房&lt;双人入住&gt;&lt;内宾&gt;&lt;预付&gt;&lt;无早&gt;</t>
  </si>
  <si>
    <t>XIANG/XUEJIAO</t>
  </si>
  <si>
    <t>[锦州]锦江之星(锦州云飞桥店)(67322271)</t>
  </si>
  <si>
    <t>标准房B&lt;双人入住&gt;&lt;内宾&gt;&lt;预付&gt;&lt;无早&gt;</t>
  </si>
  <si>
    <t>洪旭,张子健</t>
  </si>
  <si>
    <t>[连山]连山江景酒店(83922563)</t>
  </si>
  <si>
    <t>大床房&lt;双早&gt;</t>
  </si>
  <si>
    <t>黄美霞</t>
  </si>
  <si>
    <t>[武汉]锦江都城酒店(武汉经开万达体育中心地铁站店)(67325004)</t>
  </si>
  <si>
    <t>精致双床房&lt;双人入住&gt;&lt;内宾&gt;&lt;预付&gt;&lt;双早&gt;</t>
  </si>
  <si>
    <t>赫林</t>
  </si>
  <si>
    <t>精致商务房&lt;双人入住&gt;&lt;内宾&gt;&lt;预付&gt;&lt;双早&gt;</t>
  </si>
  <si>
    <t>杨文智</t>
  </si>
  <si>
    <t>商务双床房&lt;双人入住&gt;&lt;内宾&gt;&lt;预付&gt;&lt;无早&gt;</t>
  </si>
  <si>
    <t>曾泽鹏</t>
  </si>
  <si>
    <t>[英德]英德石头酒店(78167352)</t>
  </si>
  <si>
    <t>湖景大床房&lt;双人入住&gt;&lt;双早&gt;</t>
  </si>
  <si>
    <t>蔡海强</t>
  </si>
  <si>
    <t>陆志军</t>
  </si>
  <si>
    <t>黎秋涣</t>
  </si>
  <si>
    <t>[杭州]丽呈布鲁克酒店(杭州西溪天堂)(82786302)</t>
  </si>
  <si>
    <t>精选大床房&lt;双人入住&gt;&lt;中宾&gt;&lt;无早&gt;</t>
  </si>
  <si>
    <t>章前</t>
  </si>
  <si>
    <t>，</t>
  </si>
  <si>
    <t>A220121094639481</t>
  </si>
  <si>
    <t>A220121094734481</t>
  </si>
  <si>
    <t>CNY / HKD 当前参考汇率: 1.226278315</t>
  </si>
  <si>
    <t>总计： 5701.27 CNY/
6991.34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</si>
  <si>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</si>
  <si>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</si>
  <si>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</si>
  <si>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</si>
  <si>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</si>
  <si>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</si>
  <si>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</si>
  <si>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</si>
  <si>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</si>
  <si>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</si>
  <si>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</si>
  <si>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</si>
  <si>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</si>
  <si>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</si>
  <si>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</si>
  <si>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</si>
  <si>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</si>
  <si>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2022-01-05</t>
  </si>
  <si>
    <t>2374710</t>
  </si>
  <si>
    <t>宜尚酒店(佛山西樵山景区樵岭广场店)</t>
  </si>
  <si>
    <t>2022-01-06</t>
  </si>
  <si>
    <t>退房日周结</t>
  </si>
  <si>
    <t>190.00</t>
  </si>
  <si>
    <t>RMB</t>
  </si>
  <si>
    <t>0</t>
  </si>
  <si>
    <t>0.00</t>
  </si>
  <si>
    <t>携程国内直连(DD)</t>
  </si>
  <si>
    <t>2022-01-05 22:43:33</t>
  </si>
  <si>
    <t>否</t>
  </si>
  <si>
    <t>汇智国际旅游发展有限公司</t>
  </si>
  <si>
    <t>直采</t>
  </si>
  <si>
    <t>2374465</t>
  </si>
  <si>
    <t>江门名冠金凯悦酒店</t>
  </si>
  <si>
    <t>398.95</t>
  </si>
  <si>
    <t>2022-01-05 20:39:06</t>
  </si>
  <si>
    <t>直连</t>
  </si>
  <si>
    <t>2374435</t>
  </si>
  <si>
    <t>英德英石园石头酒店</t>
  </si>
  <si>
    <t>239.00</t>
  </si>
  <si>
    <t>2022-01-05 20:26:19</t>
  </si>
  <si>
    <t>2374166</t>
  </si>
  <si>
    <t>2022-01-05 18:16:57</t>
  </si>
  <si>
    <t>2374148</t>
  </si>
  <si>
    <t>锦江都城酒店(武汉经开万达店)</t>
  </si>
  <si>
    <t>293.73</t>
  </si>
  <si>
    <t>2022-01-05 18:12:54</t>
  </si>
  <si>
    <t>2374137</t>
  </si>
  <si>
    <t>293.09</t>
  </si>
  <si>
    <t>2022-01-05 18:09:57</t>
  </si>
  <si>
    <t>2374058</t>
  </si>
  <si>
    <t>连山江景酒店</t>
  </si>
  <si>
    <t>208.00</t>
  </si>
  <si>
    <t>2022-01-05 17:58:05</t>
  </si>
  <si>
    <t>2373891</t>
  </si>
  <si>
    <t>锦江之星(锦州云飞桥店)</t>
  </si>
  <si>
    <t>331.16</t>
  </si>
  <si>
    <t>2022-01-05 16:14:13</t>
  </si>
  <si>
    <t>2373799</t>
  </si>
  <si>
    <t>香港弥敦酒店</t>
  </si>
  <si>
    <t>XIANG XUEJIAO</t>
  </si>
  <si>
    <t>289.87</t>
  </si>
  <si>
    <t>2022-01-05 15:03:05</t>
  </si>
  <si>
    <t>2373679</t>
  </si>
  <si>
    <t>荃湾西如心酒店</t>
  </si>
  <si>
    <t>Qin Yueli</t>
  </si>
  <si>
    <t>438.34</t>
  </si>
  <si>
    <t>2022-01-05 13:42:09</t>
  </si>
  <si>
    <t>2373588</t>
  </si>
  <si>
    <t>2022-01-05 12:46:15</t>
  </si>
  <si>
    <t>2373413</t>
  </si>
  <si>
    <t>2022-01-05 10:56:44</t>
  </si>
  <si>
    <t>2022-01-04</t>
  </si>
  <si>
    <t>2372887</t>
  </si>
  <si>
    <t>2022-01-04 21:42:43</t>
  </si>
  <si>
    <t>2371862</t>
  </si>
  <si>
    <t>锦江之星(北京王府井店)</t>
  </si>
  <si>
    <t>245.43</t>
  </si>
  <si>
    <t>2022-01-04 16:04:02</t>
  </si>
  <si>
    <t>2371375</t>
  </si>
  <si>
    <t>2022-01-04 10:22:16</t>
  </si>
  <si>
    <t>2022-01-03</t>
  </si>
  <si>
    <t>2370739</t>
  </si>
  <si>
    <t>1196.85</t>
  </si>
  <si>
    <t>2022-01-03 19:17:49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</si>
</sst>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5" borderId="7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17079266399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44566</v>
      </c>
      <c r="G2" s="5">
        <v>44567</v>
      </c>
      <c r="H2" s="4">
        <v>1</v>
      </c>
      <c r="I2" s="4">
        <v>1</v>
      </c>
      <c r="J2" s="4">
        <v>1</v>
      </c>
      <c r="K2" s="4" t="s">
        <v>29</v>
      </c>
      <c r="L2" s="4">
        <v>300</v>
      </c>
      <c r="M2" s="4">
        <v>300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44560</v>
      </c>
      <c r="S2" s="5">
        <v>44582</v>
      </c>
      <c r="T2" s="4" t="s">
        <v>33</v>
      </c>
      <c r="U2" s="4">
        <v>300</v>
      </c>
      <c r="V2" s="4">
        <v>0</v>
      </c>
      <c r="W2" s="4">
        <v>0</v>
      </c>
      <c r="X2" s="4">
        <v>2363611</v>
      </c>
    </row>
    <row r="3" s="4" customFormat="1" spans="1:24">
      <c r="A3" s="4">
        <v>17079266399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44566</v>
      </c>
      <c r="G3" s="5">
        <v>44567</v>
      </c>
      <c r="H3" s="4">
        <v>1</v>
      </c>
      <c r="I3" s="4">
        <v>1</v>
      </c>
      <c r="J3" s="4">
        <v>1</v>
      </c>
      <c r="K3" s="4" t="s">
        <v>29</v>
      </c>
      <c r="L3" s="4">
        <v>-300</v>
      </c>
      <c r="M3" s="4">
        <v>-300</v>
      </c>
      <c r="N3" s="4" t="s">
        <v>30</v>
      </c>
      <c r="O3" s="4" t="s">
        <v>31</v>
      </c>
      <c r="P3" s="4" t="s">
        <v>32</v>
      </c>
      <c r="Q3" s="4">
        <v>0</v>
      </c>
      <c r="R3" s="6">
        <v>44560</v>
      </c>
      <c r="S3" s="5">
        <v>44582</v>
      </c>
      <c r="T3" s="4" t="s">
        <v>33</v>
      </c>
      <c r="U3" s="4">
        <v>-300</v>
      </c>
      <c r="V3" s="4">
        <v>0</v>
      </c>
      <c r="W3" s="4">
        <v>0</v>
      </c>
      <c r="X3" s="4">
        <v>2363611</v>
      </c>
    </row>
    <row r="4" s="4" customFormat="1" spans="1:24">
      <c r="A4" s="4">
        <v>17108241410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44566</v>
      </c>
      <c r="G4" s="5">
        <v>44567</v>
      </c>
      <c r="H4" s="4">
        <v>1</v>
      </c>
      <c r="I4" s="4">
        <v>1</v>
      </c>
      <c r="J4" s="4">
        <v>1</v>
      </c>
      <c r="K4" s="4" t="s">
        <v>29</v>
      </c>
      <c r="L4" s="4">
        <v>168.67</v>
      </c>
      <c r="M4" s="4">
        <v>168.67</v>
      </c>
      <c r="N4" s="4" t="s">
        <v>37</v>
      </c>
      <c r="O4" s="4" t="s">
        <v>31</v>
      </c>
      <c r="P4" s="4" t="s">
        <v>32</v>
      </c>
      <c r="Q4" s="4">
        <v>0</v>
      </c>
      <c r="R4" s="6">
        <v>44564</v>
      </c>
      <c r="S4" s="5">
        <v>44582</v>
      </c>
      <c r="T4" s="4" t="s">
        <v>33</v>
      </c>
      <c r="U4" s="4">
        <v>168.67</v>
      </c>
      <c r="V4" s="4">
        <v>0</v>
      </c>
      <c r="W4" s="4">
        <v>0</v>
      </c>
      <c r="X4" s="4">
        <v>2370268</v>
      </c>
    </row>
    <row r="5" s="4" customFormat="1" spans="1:23">
      <c r="A5" s="4">
        <v>17109613512</v>
      </c>
      <c r="B5" s="4" t="s">
        <v>25</v>
      </c>
      <c r="C5" s="4" t="s">
        <v>26</v>
      </c>
      <c r="D5" s="4" t="s">
        <v>38</v>
      </c>
      <c r="E5" s="4" t="s">
        <v>36</v>
      </c>
      <c r="F5" s="5">
        <v>44564</v>
      </c>
      <c r="G5" s="5">
        <v>44567</v>
      </c>
      <c r="H5" s="4">
        <v>1</v>
      </c>
      <c r="I5" s="4">
        <v>3</v>
      </c>
      <c r="J5" s="4">
        <v>3</v>
      </c>
      <c r="K5" s="4" t="s">
        <v>29</v>
      </c>
      <c r="L5" s="4">
        <v>1196.85</v>
      </c>
      <c r="M5" s="4">
        <v>1196.85</v>
      </c>
      <c r="N5" s="4" t="s">
        <v>39</v>
      </c>
      <c r="O5" s="4" t="s">
        <v>31</v>
      </c>
      <c r="P5" s="4" t="s">
        <v>32</v>
      </c>
      <c r="Q5" s="4">
        <v>0</v>
      </c>
      <c r="R5" s="6">
        <v>44564</v>
      </c>
      <c r="S5" s="5">
        <v>44582</v>
      </c>
      <c r="T5" s="4" t="s">
        <v>33</v>
      </c>
      <c r="U5" s="4">
        <v>1196.85</v>
      </c>
      <c r="V5" s="4">
        <v>0</v>
      </c>
      <c r="W5" s="4">
        <v>0</v>
      </c>
    </row>
    <row r="6" s="4" customFormat="1" spans="1:23">
      <c r="A6" s="4">
        <v>17113072274</v>
      </c>
      <c r="B6" s="4" t="s">
        <v>25</v>
      </c>
      <c r="C6" s="4" t="s">
        <v>26</v>
      </c>
      <c r="D6" s="4" t="s">
        <v>38</v>
      </c>
      <c r="E6" s="4" t="s">
        <v>36</v>
      </c>
      <c r="F6" s="5">
        <v>44566</v>
      </c>
      <c r="G6" s="5">
        <v>44567</v>
      </c>
      <c r="H6" s="4">
        <v>1</v>
      </c>
      <c r="I6" s="4">
        <v>1</v>
      </c>
      <c r="J6" s="4">
        <v>1</v>
      </c>
      <c r="K6" s="4" t="s">
        <v>29</v>
      </c>
      <c r="L6" s="4">
        <v>398.95</v>
      </c>
      <c r="M6" s="4">
        <v>398.95</v>
      </c>
      <c r="N6" s="4" t="s">
        <v>40</v>
      </c>
      <c r="O6" s="4" t="s">
        <v>31</v>
      </c>
      <c r="P6" s="4" t="s">
        <v>32</v>
      </c>
      <c r="Q6" s="4">
        <v>0</v>
      </c>
      <c r="R6" s="6">
        <v>44565</v>
      </c>
      <c r="S6" s="5">
        <v>44582</v>
      </c>
      <c r="T6" s="4" t="s">
        <v>33</v>
      </c>
      <c r="U6" s="4">
        <v>398.95</v>
      </c>
      <c r="V6" s="4">
        <v>0</v>
      </c>
      <c r="W6" s="4">
        <v>0</v>
      </c>
    </row>
    <row r="7" s="4" customFormat="1" spans="1:24">
      <c r="A7" s="4">
        <v>17114448742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44566</v>
      </c>
      <c r="G7" s="5">
        <v>44567</v>
      </c>
      <c r="H7" s="4">
        <v>1</v>
      </c>
      <c r="I7" s="4">
        <v>1</v>
      </c>
      <c r="J7" s="4">
        <v>1</v>
      </c>
      <c r="K7" s="4" t="s">
        <v>29</v>
      </c>
      <c r="L7" s="4">
        <v>245.43</v>
      </c>
      <c r="M7" s="4">
        <v>245.43</v>
      </c>
      <c r="N7" s="4" t="s">
        <v>43</v>
      </c>
      <c r="O7" s="4" t="s">
        <v>31</v>
      </c>
      <c r="P7" s="4" t="s">
        <v>32</v>
      </c>
      <c r="Q7" s="4">
        <v>0</v>
      </c>
      <c r="R7" s="6">
        <v>44565</v>
      </c>
      <c r="S7" s="5">
        <v>44582</v>
      </c>
      <c r="T7" s="4" t="s">
        <v>33</v>
      </c>
      <c r="U7" s="4">
        <v>245.43</v>
      </c>
      <c r="V7" s="4">
        <v>0</v>
      </c>
      <c r="W7" s="4">
        <v>0</v>
      </c>
      <c r="X7" s="4">
        <v>2371862</v>
      </c>
    </row>
    <row r="8" s="4" customFormat="1" spans="1:23">
      <c r="A8" s="4">
        <v>17117639419</v>
      </c>
      <c r="B8" s="4" t="s">
        <v>25</v>
      </c>
      <c r="C8" s="4" t="s">
        <v>26</v>
      </c>
      <c r="D8" s="4" t="s">
        <v>38</v>
      </c>
      <c r="E8" s="4" t="s">
        <v>36</v>
      </c>
      <c r="F8" s="5">
        <v>44566</v>
      </c>
      <c r="G8" s="5">
        <v>44567</v>
      </c>
      <c r="H8" s="4">
        <v>1</v>
      </c>
      <c r="I8" s="4">
        <v>1</v>
      </c>
      <c r="J8" s="4">
        <v>1</v>
      </c>
      <c r="K8" s="4" t="s">
        <v>29</v>
      </c>
      <c r="L8" s="4">
        <v>398.95</v>
      </c>
      <c r="M8" s="4">
        <v>398.95</v>
      </c>
      <c r="N8" s="4" t="s">
        <v>44</v>
      </c>
      <c r="O8" s="4" t="s">
        <v>31</v>
      </c>
      <c r="P8" s="4" t="s">
        <v>32</v>
      </c>
      <c r="Q8" s="4">
        <v>0</v>
      </c>
      <c r="R8" s="6">
        <v>44565</v>
      </c>
      <c r="S8" s="5">
        <v>44582</v>
      </c>
      <c r="T8" s="4" t="s">
        <v>33</v>
      </c>
      <c r="U8" s="4">
        <v>398.95</v>
      </c>
      <c r="V8" s="4">
        <v>0</v>
      </c>
      <c r="W8" s="4">
        <v>0</v>
      </c>
    </row>
    <row r="9" s="4" customFormat="1" spans="1:24">
      <c r="A9" s="4">
        <v>17119078057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44566</v>
      </c>
      <c r="G9" s="5">
        <v>44567</v>
      </c>
      <c r="H9" s="4">
        <v>1</v>
      </c>
      <c r="I9" s="4">
        <v>1</v>
      </c>
      <c r="J9" s="4">
        <v>1</v>
      </c>
      <c r="K9" s="4" t="s">
        <v>29</v>
      </c>
      <c r="L9" s="4">
        <v>190</v>
      </c>
      <c r="M9" s="4">
        <v>190</v>
      </c>
      <c r="N9" s="4" t="s">
        <v>47</v>
      </c>
      <c r="O9" s="4" t="s">
        <v>31</v>
      </c>
      <c r="P9" s="4" t="s">
        <v>32</v>
      </c>
      <c r="Q9" s="4">
        <v>0</v>
      </c>
      <c r="R9" s="6">
        <v>44566</v>
      </c>
      <c r="S9" s="5">
        <v>44582</v>
      </c>
      <c r="T9" s="4" t="s">
        <v>33</v>
      </c>
      <c r="U9" s="4">
        <v>190</v>
      </c>
      <c r="V9" s="4">
        <v>0</v>
      </c>
      <c r="W9" s="4">
        <v>0</v>
      </c>
      <c r="X9" s="4">
        <v>2373413</v>
      </c>
    </row>
    <row r="10" s="4" customFormat="1" spans="1:24">
      <c r="A10" s="4">
        <v>17119548939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44566</v>
      </c>
      <c r="G10" s="5">
        <v>44567</v>
      </c>
      <c r="H10" s="4">
        <v>1</v>
      </c>
      <c r="I10" s="4">
        <v>1</v>
      </c>
      <c r="J10" s="4">
        <v>1</v>
      </c>
      <c r="K10" s="4" t="s">
        <v>29</v>
      </c>
      <c r="L10" s="4">
        <v>190</v>
      </c>
      <c r="M10" s="4">
        <v>190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44566</v>
      </c>
      <c r="S10" s="5">
        <v>44582</v>
      </c>
      <c r="T10" s="4" t="s">
        <v>33</v>
      </c>
      <c r="U10" s="4">
        <v>190</v>
      </c>
      <c r="V10" s="4">
        <v>0</v>
      </c>
      <c r="W10" s="4">
        <v>0</v>
      </c>
      <c r="X10" s="4">
        <v>2373588</v>
      </c>
    </row>
    <row r="11" s="4" customFormat="1" spans="1:23">
      <c r="A11" s="4">
        <v>17119814102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44566</v>
      </c>
      <c r="G11" s="5">
        <v>44567</v>
      </c>
      <c r="H11" s="4">
        <v>1</v>
      </c>
      <c r="I11" s="4">
        <v>1</v>
      </c>
      <c r="J11" s="4">
        <v>1</v>
      </c>
      <c r="K11" s="4" t="s">
        <v>29</v>
      </c>
      <c r="L11" s="4">
        <v>438.34</v>
      </c>
      <c r="M11" s="4">
        <v>438.34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44566</v>
      </c>
      <c r="S11" s="5">
        <v>44582</v>
      </c>
      <c r="T11" s="4" t="s">
        <v>33</v>
      </c>
      <c r="U11" s="4">
        <v>438.34</v>
      </c>
      <c r="V11" s="4">
        <v>0</v>
      </c>
      <c r="W11" s="4">
        <v>0</v>
      </c>
    </row>
    <row r="12" s="4" customFormat="1" spans="1:24">
      <c r="A12" s="4">
        <v>17120139356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44566</v>
      </c>
      <c r="G12" s="5">
        <v>44567</v>
      </c>
      <c r="H12" s="4">
        <v>1</v>
      </c>
      <c r="I12" s="4">
        <v>1</v>
      </c>
      <c r="J12" s="4">
        <v>1</v>
      </c>
      <c r="K12" s="4" t="s">
        <v>29</v>
      </c>
      <c r="L12" s="4">
        <v>289.87</v>
      </c>
      <c r="M12" s="4">
        <v>289.87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44566</v>
      </c>
      <c r="S12" s="5">
        <v>44582</v>
      </c>
      <c r="T12" s="4" t="s">
        <v>33</v>
      </c>
      <c r="U12" s="4">
        <v>289.87</v>
      </c>
      <c r="V12" s="4">
        <v>0</v>
      </c>
      <c r="W12" s="4">
        <v>0</v>
      </c>
      <c r="X12" s="4">
        <v>2373799</v>
      </c>
    </row>
    <row r="13" s="4" customFormat="1" spans="1:25">
      <c r="A13" s="4">
        <v>17120427407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44566</v>
      </c>
      <c r="G13" s="5">
        <v>44567</v>
      </c>
      <c r="H13" s="4">
        <v>2</v>
      </c>
      <c r="I13" s="4">
        <v>1</v>
      </c>
      <c r="J13" s="4">
        <v>2</v>
      </c>
      <c r="K13" s="4" t="s">
        <v>29</v>
      </c>
      <c r="L13" s="4">
        <v>331.16</v>
      </c>
      <c r="M13" s="4">
        <v>331.16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44566</v>
      </c>
      <c r="S13" s="5">
        <v>44582</v>
      </c>
      <c r="T13" s="4" t="s">
        <v>33</v>
      </c>
      <c r="U13" s="4">
        <v>331.16</v>
      </c>
      <c r="V13" s="4">
        <v>0</v>
      </c>
      <c r="W13" s="4">
        <v>0</v>
      </c>
      <c r="X13" s="4">
        <v>2373891</v>
      </c>
      <c r="Y13" s="4">
        <v>104167775584</v>
      </c>
    </row>
    <row r="14" s="4" customFormat="1" spans="1:24">
      <c r="A14" s="4">
        <v>17108241410</v>
      </c>
      <c r="B14" s="4" t="s">
        <v>25</v>
      </c>
      <c r="C14" s="4" t="s">
        <v>34</v>
      </c>
      <c r="D14" s="4" t="s">
        <v>35</v>
      </c>
      <c r="E14" s="4" t="s">
        <v>36</v>
      </c>
      <c r="F14" s="5">
        <v>44566</v>
      </c>
      <c r="G14" s="5">
        <v>44567</v>
      </c>
      <c r="H14" s="4">
        <v>1</v>
      </c>
      <c r="I14" s="4">
        <v>1</v>
      </c>
      <c r="J14" s="4">
        <v>1</v>
      </c>
      <c r="K14" s="4" t="s">
        <v>29</v>
      </c>
      <c r="L14" s="4">
        <v>-168.67</v>
      </c>
      <c r="M14" s="4">
        <v>-168.67</v>
      </c>
      <c r="N14" s="4" t="s">
        <v>37</v>
      </c>
      <c r="O14" s="4" t="s">
        <v>31</v>
      </c>
      <c r="P14" s="4" t="s">
        <v>32</v>
      </c>
      <c r="Q14" s="4">
        <v>0</v>
      </c>
      <c r="R14" s="6">
        <v>44564</v>
      </c>
      <c r="S14" s="5">
        <v>44582</v>
      </c>
      <c r="T14" s="4" t="s">
        <v>33</v>
      </c>
      <c r="U14" s="4">
        <v>-168.67</v>
      </c>
      <c r="V14" s="4">
        <v>0</v>
      </c>
      <c r="W14" s="4">
        <v>0</v>
      </c>
      <c r="X14" s="4">
        <v>2370268</v>
      </c>
    </row>
    <row r="15" s="4" customFormat="1" spans="1:23">
      <c r="A15" s="4">
        <v>17120829008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44566</v>
      </c>
      <c r="G15" s="5">
        <v>44567</v>
      </c>
      <c r="H15" s="4">
        <v>1</v>
      </c>
      <c r="I15" s="4">
        <v>1</v>
      </c>
      <c r="J15" s="4">
        <v>1</v>
      </c>
      <c r="K15" s="4" t="s">
        <v>29</v>
      </c>
      <c r="L15" s="4">
        <v>208</v>
      </c>
      <c r="M15" s="4">
        <v>208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44566</v>
      </c>
      <c r="S15" s="5">
        <v>44582</v>
      </c>
      <c r="T15" s="4" t="s">
        <v>33</v>
      </c>
      <c r="U15" s="4">
        <v>208</v>
      </c>
      <c r="V15" s="4">
        <v>0</v>
      </c>
      <c r="W15" s="4">
        <v>0</v>
      </c>
    </row>
    <row r="16" s="4" customFormat="1" spans="1:25">
      <c r="A16" s="4">
        <v>17120956656</v>
      </c>
      <c r="B16" s="4" t="s">
        <v>25</v>
      </c>
      <c r="C16" s="4" t="s">
        <v>26</v>
      </c>
      <c r="D16" s="4" t="s">
        <v>61</v>
      </c>
      <c r="E16" s="4" t="s">
        <v>62</v>
      </c>
      <c r="F16" s="5">
        <v>44566</v>
      </c>
      <c r="G16" s="5">
        <v>44567</v>
      </c>
      <c r="H16" s="4">
        <v>1</v>
      </c>
      <c r="I16" s="4">
        <v>1</v>
      </c>
      <c r="J16" s="4">
        <v>1</v>
      </c>
      <c r="K16" s="4" t="s">
        <v>29</v>
      </c>
      <c r="L16" s="4">
        <v>293.09</v>
      </c>
      <c r="M16" s="4">
        <v>293.09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44566</v>
      </c>
      <c r="S16" s="5">
        <v>44582</v>
      </c>
      <c r="T16" s="4" t="s">
        <v>33</v>
      </c>
      <c r="U16" s="4">
        <v>293.09</v>
      </c>
      <c r="V16" s="4">
        <v>0</v>
      </c>
      <c r="W16" s="4">
        <v>0</v>
      </c>
      <c r="X16" s="4">
        <v>2374137</v>
      </c>
      <c r="Y16" s="4">
        <v>104168110344</v>
      </c>
    </row>
    <row r="17" s="4" customFormat="1" spans="1:25">
      <c r="A17" s="4">
        <v>17120967460</v>
      </c>
      <c r="B17" s="4" t="s">
        <v>25</v>
      </c>
      <c r="C17" s="4" t="s">
        <v>26</v>
      </c>
      <c r="D17" s="4" t="s">
        <v>61</v>
      </c>
      <c r="E17" s="4" t="s">
        <v>64</v>
      </c>
      <c r="F17" s="5">
        <v>44566</v>
      </c>
      <c r="G17" s="5">
        <v>44567</v>
      </c>
      <c r="H17" s="4">
        <v>1</v>
      </c>
      <c r="I17" s="4">
        <v>1</v>
      </c>
      <c r="J17" s="4">
        <v>1</v>
      </c>
      <c r="K17" s="4" t="s">
        <v>29</v>
      </c>
      <c r="L17" s="4">
        <v>293.73</v>
      </c>
      <c r="M17" s="4">
        <v>293.73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44566</v>
      </c>
      <c r="S17" s="5">
        <v>44582</v>
      </c>
      <c r="T17" s="4" t="s">
        <v>33</v>
      </c>
      <c r="U17" s="4">
        <v>293.73</v>
      </c>
      <c r="V17" s="4">
        <v>0</v>
      </c>
      <c r="W17" s="4">
        <v>0</v>
      </c>
      <c r="X17" s="4">
        <v>2374148</v>
      </c>
      <c r="Y17" s="4">
        <v>104168118904</v>
      </c>
    </row>
    <row r="18" s="4" customFormat="1" spans="1:24">
      <c r="A18" s="4">
        <v>17120980898</v>
      </c>
      <c r="B18" s="4" t="s">
        <v>25</v>
      </c>
      <c r="C18" s="4" t="s">
        <v>26</v>
      </c>
      <c r="D18" s="4" t="s">
        <v>38</v>
      </c>
      <c r="E18" s="4" t="s">
        <v>66</v>
      </c>
      <c r="F18" s="5">
        <v>44566</v>
      </c>
      <c r="G18" s="5">
        <v>44567</v>
      </c>
      <c r="H18" s="4">
        <v>1</v>
      </c>
      <c r="I18" s="4">
        <v>1</v>
      </c>
      <c r="J18" s="4">
        <v>1</v>
      </c>
      <c r="K18" s="4" t="s">
        <v>29</v>
      </c>
      <c r="L18" s="4">
        <v>398.95</v>
      </c>
      <c r="M18" s="4">
        <v>398.95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44566</v>
      </c>
      <c r="S18" s="5">
        <v>44582</v>
      </c>
      <c r="T18" s="4" t="s">
        <v>33</v>
      </c>
      <c r="U18" s="4">
        <v>398.95</v>
      </c>
      <c r="V18" s="4">
        <v>0</v>
      </c>
      <c r="W18" s="4">
        <v>0</v>
      </c>
      <c r="X18" s="4">
        <v>2374166</v>
      </c>
    </row>
    <row r="19" s="4" customFormat="1" spans="1:24">
      <c r="A19" s="4">
        <v>17123513589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44566</v>
      </c>
      <c r="G19" s="5">
        <v>44567</v>
      </c>
      <c r="H19" s="4">
        <v>1</v>
      </c>
      <c r="I19" s="4">
        <v>1</v>
      </c>
      <c r="J19" s="4">
        <v>1</v>
      </c>
      <c r="K19" s="4" t="s">
        <v>29</v>
      </c>
      <c r="L19" s="4">
        <v>239</v>
      </c>
      <c r="M19" s="4">
        <v>239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44566</v>
      </c>
      <c r="S19" s="5">
        <v>44582</v>
      </c>
      <c r="T19" s="4" t="s">
        <v>33</v>
      </c>
      <c r="U19" s="4">
        <v>239</v>
      </c>
      <c r="V19" s="4">
        <v>0</v>
      </c>
      <c r="W19" s="4">
        <v>0</v>
      </c>
      <c r="X19" s="4">
        <v>2374435</v>
      </c>
    </row>
    <row r="20" s="4" customFormat="1" spans="1:24">
      <c r="A20" s="4">
        <v>17123683538</v>
      </c>
      <c r="B20" s="4" t="s">
        <v>25</v>
      </c>
      <c r="C20" s="4" t="s">
        <v>26</v>
      </c>
      <c r="D20" s="4" t="s">
        <v>38</v>
      </c>
      <c r="E20" s="4" t="s">
        <v>36</v>
      </c>
      <c r="F20" s="5">
        <v>44566</v>
      </c>
      <c r="G20" s="5">
        <v>44567</v>
      </c>
      <c r="H20" s="4">
        <v>1</v>
      </c>
      <c r="I20" s="4">
        <v>1</v>
      </c>
      <c r="J20" s="4">
        <v>1</v>
      </c>
      <c r="K20" s="4" t="s">
        <v>29</v>
      </c>
      <c r="L20" s="4">
        <v>398.95</v>
      </c>
      <c r="M20" s="4">
        <v>398.95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44566</v>
      </c>
      <c r="S20" s="5">
        <v>44582</v>
      </c>
      <c r="T20" s="4" t="s">
        <v>33</v>
      </c>
      <c r="U20" s="4">
        <v>398.95</v>
      </c>
      <c r="V20" s="4">
        <v>0</v>
      </c>
      <c r="W20" s="4">
        <v>0</v>
      </c>
      <c r="X20" s="4">
        <v>2374465</v>
      </c>
    </row>
    <row r="21" s="4" customFormat="1" spans="1:23">
      <c r="A21" s="4">
        <v>17124313228</v>
      </c>
      <c r="B21" s="4" t="s">
        <v>25</v>
      </c>
      <c r="C21" s="4" t="s">
        <v>26</v>
      </c>
      <c r="D21" s="4" t="s">
        <v>45</v>
      </c>
      <c r="E21" s="4" t="s">
        <v>46</v>
      </c>
      <c r="F21" s="5">
        <v>44566</v>
      </c>
      <c r="G21" s="5">
        <v>44567</v>
      </c>
      <c r="H21" s="4">
        <v>1</v>
      </c>
      <c r="I21" s="4">
        <v>1</v>
      </c>
      <c r="J21" s="4">
        <v>1</v>
      </c>
      <c r="K21" s="4" t="s">
        <v>29</v>
      </c>
      <c r="L21" s="4">
        <v>190</v>
      </c>
      <c r="M21" s="4">
        <v>190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44566</v>
      </c>
      <c r="S21" s="5">
        <v>44582</v>
      </c>
      <c r="T21" s="4" t="s">
        <v>33</v>
      </c>
      <c r="U21" s="4">
        <v>190</v>
      </c>
      <c r="V21" s="4">
        <v>0</v>
      </c>
      <c r="W21" s="4">
        <v>0</v>
      </c>
    </row>
    <row r="22" s="4" customFormat="1" spans="1:23">
      <c r="A22" s="4">
        <v>17124434131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44566</v>
      </c>
      <c r="G22" s="5">
        <v>44567</v>
      </c>
      <c r="H22" s="4">
        <v>1</v>
      </c>
      <c r="I22" s="4">
        <v>1</v>
      </c>
      <c r="J22" s="4">
        <v>1</v>
      </c>
      <c r="K22" s="4" t="s">
        <v>29</v>
      </c>
      <c r="L22" s="4">
        <v>204</v>
      </c>
      <c r="M22" s="4">
        <v>204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44566</v>
      </c>
      <c r="S22" s="5">
        <v>44582</v>
      </c>
      <c r="T22" s="4" t="s">
        <v>33</v>
      </c>
      <c r="U22" s="4">
        <v>204</v>
      </c>
      <c r="V22" s="4">
        <v>0</v>
      </c>
      <c r="W22" s="4">
        <v>0</v>
      </c>
    </row>
    <row r="23" s="4" customFormat="1" spans="1:23">
      <c r="A23" s="4">
        <v>17124434131</v>
      </c>
      <c r="B23" s="4" t="s">
        <v>25</v>
      </c>
      <c r="C23" s="4" t="s">
        <v>34</v>
      </c>
      <c r="D23" s="4" t="s">
        <v>73</v>
      </c>
      <c r="E23" s="4" t="s">
        <v>74</v>
      </c>
      <c r="F23" s="5">
        <v>44566</v>
      </c>
      <c r="G23" s="5">
        <v>44567</v>
      </c>
      <c r="H23" s="4">
        <v>1</v>
      </c>
      <c r="I23" s="4">
        <v>1</v>
      </c>
      <c r="J23" s="4">
        <v>1</v>
      </c>
      <c r="K23" s="4" t="s">
        <v>29</v>
      </c>
      <c r="L23" s="4">
        <v>-204</v>
      </c>
      <c r="M23" s="4">
        <v>-204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44566</v>
      </c>
      <c r="S23" s="5">
        <v>44582</v>
      </c>
      <c r="T23" s="4" t="s">
        <v>33</v>
      </c>
      <c r="U23" s="4">
        <v>-204</v>
      </c>
      <c r="V23" s="4">
        <v>0</v>
      </c>
      <c r="W2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F30" sqref="F30"/>
    </sheetView>
  </sheetViews>
  <sheetFormatPr defaultColWidth="9" defaultRowHeight="13.5"/>
  <cols>
    <col min="1" max="1" width="11.5" style="4" customWidth="1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hidden="1" spans="1:9">
      <c r="A2" s="4">
        <v>17079266399</v>
      </c>
      <c r="B2" s="5">
        <v>44566</v>
      </c>
      <c r="C2" s="5">
        <v>44567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17108241410</v>
      </c>
      <c r="B3" s="5">
        <v>44566</v>
      </c>
      <c r="C3" s="5">
        <v>44567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0" si="0">D3-E3</f>
        <v>#N/A</v>
      </c>
      <c r="H3" s="4" t="e">
        <f t="shared" ref="H3:H20" si="1">$H$1&amp;F3</f>
        <v>#N/A</v>
      </c>
      <c r="I3" s="4" t="e">
        <f>VLOOKUP(A3,HOP!A:T,20,0)</f>
        <v>#N/A</v>
      </c>
    </row>
    <row r="4" s="4" customFormat="1" spans="1:9">
      <c r="A4" s="4">
        <v>17109613512</v>
      </c>
      <c r="B4" s="5">
        <v>44564</v>
      </c>
      <c r="C4" s="5">
        <v>44567</v>
      </c>
      <c r="D4" s="4">
        <v>1196.85</v>
      </c>
      <c r="E4" s="4" t="str">
        <f>VLOOKUP(A4,HOP!A:L,12,0)</f>
        <v>1196.85</v>
      </c>
      <c r="F4" s="4" t="str">
        <f>VLOOKUP(A4,HOP!A:C,3,0)</f>
        <v>2370739</v>
      </c>
      <c r="G4" s="4">
        <f t="shared" si="0"/>
        <v>0</v>
      </c>
      <c r="H4" s="4" t="str">
        <f t="shared" si="1"/>
        <v>，2370739</v>
      </c>
      <c r="I4" s="4" t="str">
        <f>VLOOKUP(A4,HOP!A:T,20,0)</f>
        <v>直连</v>
      </c>
    </row>
    <row r="5" s="4" customFormat="1" spans="1:9">
      <c r="A5" s="4">
        <v>17113072274</v>
      </c>
      <c r="B5" s="5">
        <v>44566</v>
      </c>
      <c r="C5" s="5">
        <v>44567</v>
      </c>
      <c r="D5" s="4">
        <v>398.95</v>
      </c>
      <c r="E5" s="4" t="str">
        <f>VLOOKUP(A5,HOP!A:L,12,0)</f>
        <v>398.95</v>
      </c>
      <c r="F5" s="4" t="str">
        <f>VLOOKUP(A5,HOP!A:C,3,0)</f>
        <v>2371375</v>
      </c>
      <c r="G5" s="4">
        <f t="shared" si="0"/>
        <v>0</v>
      </c>
      <c r="H5" s="4" t="str">
        <f t="shared" si="1"/>
        <v>，2371375</v>
      </c>
      <c r="I5" s="4" t="str">
        <f>VLOOKUP(A5,HOP!A:T,20,0)</f>
        <v>直连</v>
      </c>
    </row>
    <row r="6" s="4" customFormat="1" spans="1:9">
      <c r="A6" s="4">
        <v>17114448742</v>
      </c>
      <c r="B6" s="5">
        <v>44566</v>
      </c>
      <c r="C6" s="5">
        <v>44567</v>
      </c>
      <c r="D6" s="4">
        <v>245.43</v>
      </c>
      <c r="E6" s="4" t="str">
        <f>VLOOKUP(A6,HOP!A:L,12,0)</f>
        <v>245.43</v>
      </c>
      <c r="F6" s="4" t="str">
        <f>VLOOKUP(A6,HOP!A:C,3,0)</f>
        <v>2371862</v>
      </c>
      <c r="G6" s="4">
        <f t="shared" si="0"/>
        <v>0</v>
      </c>
      <c r="H6" s="4" t="str">
        <f t="shared" si="1"/>
        <v>，2371862</v>
      </c>
      <c r="I6" s="4" t="str">
        <f>VLOOKUP(A6,HOP!A:T,20,0)</f>
        <v>直连</v>
      </c>
    </row>
    <row r="7" s="4" customFormat="1" spans="1:9">
      <c r="A7" s="4">
        <v>17117639419</v>
      </c>
      <c r="B7" s="5">
        <v>44566</v>
      </c>
      <c r="C7" s="5">
        <v>44567</v>
      </c>
      <c r="D7" s="4">
        <v>398.95</v>
      </c>
      <c r="E7" s="4" t="str">
        <f>VLOOKUP(A7,HOP!A:L,12,0)</f>
        <v>398.95</v>
      </c>
      <c r="F7" s="4" t="str">
        <f>VLOOKUP(A7,HOP!A:C,3,0)</f>
        <v>2372887</v>
      </c>
      <c r="G7" s="4">
        <f t="shared" si="0"/>
        <v>0</v>
      </c>
      <c r="H7" s="4" t="str">
        <f t="shared" si="1"/>
        <v>，2372887</v>
      </c>
      <c r="I7" s="4" t="str">
        <f>VLOOKUP(A7,HOP!A:T,20,0)</f>
        <v>直连</v>
      </c>
    </row>
    <row r="8" s="4" customFormat="1" spans="1:9">
      <c r="A8" s="4">
        <v>17119078057</v>
      </c>
      <c r="B8" s="5">
        <v>44566</v>
      </c>
      <c r="C8" s="5">
        <v>44567</v>
      </c>
      <c r="D8" s="4">
        <v>190</v>
      </c>
      <c r="E8" s="4" t="str">
        <f>VLOOKUP(A8,HOP!A:L,12,0)</f>
        <v>190.00</v>
      </c>
      <c r="F8" s="4" t="str">
        <f>VLOOKUP(A8,HOP!A:C,3,0)</f>
        <v>2373413</v>
      </c>
      <c r="G8" s="4">
        <f t="shared" si="0"/>
        <v>0</v>
      </c>
      <c r="H8" s="4" t="str">
        <f t="shared" si="1"/>
        <v>，2373413</v>
      </c>
      <c r="I8" s="4" t="str">
        <f>VLOOKUP(A8,HOP!A:T,20,0)</f>
        <v>直采</v>
      </c>
    </row>
    <row r="9" s="4" customFormat="1" spans="1:9">
      <c r="A9" s="4">
        <v>17119548939</v>
      </c>
      <c r="B9" s="5">
        <v>44566</v>
      </c>
      <c r="C9" s="5">
        <v>44567</v>
      </c>
      <c r="D9" s="4">
        <v>190</v>
      </c>
      <c r="E9" s="4" t="str">
        <f>VLOOKUP(A9,HOP!A:L,12,0)</f>
        <v>190.00</v>
      </c>
      <c r="F9" s="4" t="str">
        <f>VLOOKUP(A9,HOP!A:C,3,0)</f>
        <v>2373588</v>
      </c>
      <c r="G9" s="4">
        <f t="shared" si="0"/>
        <v>0</v>
      </c>
      <c r="H9" s="4" t="str">
        <f t="shared" si="1"/>
        <v>，2373588</v>
      </c>
      <c r="I9" s="4" t="str">
        <f>VLOOKUP(A9,HOP!A:T,20,0)</f>
        <v>直采</v>
      </c>
    </row>
    <row r="10" s="4" customFormat="1" spans="1:9">
      <c r="A10" s="4">
        <v>17119814102</v>
      </c>
      <c r="B10" s="5">
        <v>44566</v>
      </c>
      <c r="C10" s="5">
        <v>44567</v>
      </c>
      <c r="D10" s="4">
        <v>438.34</v>
      </c>
      <c r="E10" s="4" t="str">
        <f>VLOOKUP(A10,HOP!A:L,12,0)</f>
        <v>438.34</v>
      </c>
      <c r="F10" s="4" t="str">
        <f>VLOOKUP(A10,HOP!A:C,3,0)</f>
        <v>2373679</v>
      </c>
      <c r="G10" s="4">
        <f t="shared" si="0"/>
        <v>0</v>
      </c>
      <c r="H10" s="4" t="str">
        <f t="shared" si="1"/>
        <v>，2373679</v>
      </c>
      <c r="I10" s="4" t="str">
        <f>VLOOKUP(A10,HOP!A:T,20,0)</f>
        <v>直连</v>
      </c>
    </row>
    <row r="11" s="4" customFormat="1" spans="1:9">
      <c r="A11" s="4">
        <v>17120139356</v>
      </c>
      <c r="B11" s="5">
        <v>44566</v>
      </c>
      <c r="C11" s="5">
        <v>44567</v>
      </c>
      <c r="D11" s="4">
        <v>289.87</v>
      </c>
      <c r="E11" s="4" t="str">
        <f>VLOOKUP(A11,HOP!A:L,12,0)</f>
        <v>289.87</v>
      </c>
      <c r="F11" s="4" t="str">
        <f>VLOOKUP(A11,HOP!A:C,3,0)</f>
        <v>2373799</v>
      </c>
      <c r="G11" s="4">
        <f t="shared" si="0"/>
        <v>0</v>
      </c>
      <c r="H11" s="4" t="str">
        <f t="shared" si="1"/>
        <v>，2373799</v>
      </c>
      <c r="I11" s="4" t="str">
        <f>VLOOKUP(A11,HOP!A:T,20,0)</f>
        <v>直连</v>
      </c>
    </row>
    <row r="12" s="4" customFormat="1" spans="1:9">
      <c r="A12" s="4">
        <v>17120427407</v>
      </c>
      <c r="B12" s="5">
        <v>44566</v>
      </c>
      <c r="C12" s="5">
        <v>44567</v>
      </c>
      <c r="D12" s="4">
        <v>331.16</v>
      </c>
      <c r="E12" s="4" t="str">
        <f>VLOOKUP(A12,HOP!A:L,12,0)</f>
        <v>331.16</v>
      </c>
      <c r="F12" s="4" t="str">
        <f>VLOOKUP(A12,HOP!A:C,3,0)</f>
        <v>2373891</v>
      </c>
      <c r="G12" s="4">
        <f t="shared" si="0"/>
        <v>0</v>
      </c>
      <c r="H12" s="4" t="str">
        <f t="shared" si="1"/>
        <v>，2373891</v>
      </c>
      <c r="I12" s="4" t="str">
        <f>VLOOKUP(A12,HOP!A:T,20,0)</f>
        <v>直连</v>
      </c>
    </row>
    <row r="13" s="4" customFormat="1" spans="1:9">
      <c r="A13" s="4">
        <v>17120829008</v>
      </c>
      <c r="B13" s="5">
        <v>44566</v>
      </c>
      <c r="C13" s="5">
        <v>44567</v>
      </c>
      <c r="D13" s="4">
        <v>208</v>
      </c>
      <c r="E13" s="4" t="str">
        <f>VLOOKUP(A13,HOP!A:L,12,0)</f>
        <v>208.00</v>
      </c>
      <c r="F13" s="4" t="str">
        <f>VLOOKUP(A13,HOP!A:C,3,0)</f>
        <v>2374058</v>
      </c>
      <c r="G13" s="4">
        <f t="shared" si="0"/>
        <v>0</v>
      </c>
      <c r="H13" s="4" t="str">
        <f t="shared" si="1"/>
        <v>，2374058</v>
      </c>
      <c r="I13" s="4" t="str">
        <f>VLOOKUP(A13,HOP!A:T,20,0)</f>
        <v>直采</v>
      </c>
    </row>
    <row r="14" s="4" customFormat="1" spans="1:9">
      <c r="A14" s="4">
        <v>17120956656</v>
      </c>
      <c r="B14" s="5">
        <v>44566</v>
      </c>
      <c r="C14" s="5">
        <v>44567</v>
      </c>
      <c r="D14" s="4">
        <v>293.09</v>
      </c>
      <c r="E14" s="4" t="str">
        <f>VLOOKUP(A14,HOP!A:L,12,0)</f>
        <v>293.09</v>
      </c>
      <c r="F14" s="4" t="str">
        <f>VLOOKUP(A14,HOP!A:C,3,0)</f>
        <v>2374137</v>
      </c>
      <c r="G14" s="4">
        <f t="shared" si="0"/>
        <v>0</v>
      </c>
      <c r="H14" s="4" t="str">
        <f t="shared" si="1"/>
        <v>，2374137</v>
      </c>
      <c r="I14" s="4" t="str">
        <f>VLOOKUP(A14,HOP!A:T,20,0)</f>
        <v>直连</v>
      </c>
    </row>
    <row r="15" s="4" customFormat="1" spans="1:9">
      <c r="A15" s="4">
        <v>17120967460</v>
      </c>
      <c r="B15" s="5">
        <v>44566</v>
      </c>
      <c r="C15" s="5">
        <v>44567</v>
      </c>
      <c r="D15" s="4">
        <v>293.73</v>
      </c>
      <c r="E15" s="4" t="str">
        <f>VLOOKUP(A15,HOP!A:L,12,0)</f>
        <v>293.73</v>
      </c>
      <c r="F15" s="4" t="str">
        <f>VLOOKUP(A15,HOP!A:C,3,0)</f>
        <v>2374148</v>
      </c>
      <c r="G15" s="4">
        <f t="shared" si="0"/>
        <v>0</v>
      </c>
      <c r="H15" s="4" t="str">
        <f t="shared" si="1"/>
        <v>，2374148</v>
      </c>
      <c r="I15" s="4" t="str">
        <f>VLOOKUP(A15,HOP!A:T,20,0)</f>
        <v>直连</v>
      </c>
    </row>
    <row r="16" s="4" customFormat="1" spans="1:9">
      <c r="A16" s="4">
        <v>17120980898</v>
      </c>
      <c r="B16" s="5">
        <v>44566</v>
      </c>
      <c r="C16" s="5">
        <v>44567</v>
      </c>
      <c r="D16" s="4">
        <v>398.95</v>
      </c>
      <c r="E16" s="4" t="str">
        <f>VLOOKUP(A16,HOP!A:L,12,0)</f>
        <v>398.95</v>
      </c>
      <c r="F16" s="4" t="str">
        <f>VLOOKUP(A16,HOP!A:C,3,0)</f>
        <v>2374166</v>
      </c>
      <c r="G16" s="4">
        <f t="shared" si="0"/>
        <v>0</v>
      </c>
      <c r="H16" s="4" t="str">
        <f t="shared" si="1"/>
        <v>，2374166</v>
      </c>
      <c r="I16" s="4" t="str">
        <f>VLOOKUP(A16,HOP!A:T,20,0)</f>
        <v>直连</v>
      </c>
    </row>
    <row r="17" s="4" customFormat="1" spans="1:9">
      <c r="A17" s="4">
        <v>17123513589</v>
      </c>
      <c r="B17" s="5">
        <v>44566</v>
      </c>
      <c r="C17" s="5">
        <v>44567</v>
      </c>
      <c r="D17" s="4">
        <v>239</v>
      </c>
      <c r="E17" s="4" t="str">
        <f>VLOOKUP(A17,HOP!A:L,12,0)</f>
        <v>239.00</v>
      </c>
      <c r="F17" s="4" t="str">
        <f>VLOOKUP(A17,HOP!A:C,3,0)</f>
        <v>2374435</v>
      </c>
      <c r="G17" s="4">
        <f t="shared" si="0"/>
        <v>0</v>
      </c>
      <c r="H17" s="4" t="str">
        <f t="shared" si="1"/>
        <v>，2374435</v>
      </c>
      <c r="I17" s="4" t="str">
        <f>VLOOKUP(A17,HOP!A:T,20,0)</f>
        <v>直采</v>
      </c>
    </row>
    <row r="18" s="4" customFormat="1" spans="1:9">
      <c r="A18" s="4">
        <v>17123683538</v>
      </c>
      <c r="B18" s="5">
        <v>44566</v>
      </c>
      <c r="C18" s="5">
        <v>44567</v>
      </c>
      <c r="D18" s="4">
        <v>398.95</v>
      </c>
      <c r="E18" s="4" t="str">
        <f>VLOOKUP(A18,HOP!A:L,12,0)</f>
        <v>398.95</v>
      </c>
      <c r="F18" s="4" t="str">
        <f>VLOOKUP(A18,HOP!A:C,3,0)</f>
        <v>2374465</v>
      </c>
      <c r="G18" s="4">
        <f t="shared" si="0"/>
        <v>0</v>
      </c>
      <c r="H18" s="4" t="str">
        <f t="shared" si="1"/>
        <v>，2374465</v>
      </c>
      <c r="I18" s="4" t="str">
        <f>VLOOKUP(A18,HOP!A:T,20,0)</f>
        <v>直连</v>
      </c>
    </row>
    <row r="19" s="4" customFormat="1" spans="1:9">
      <c r="A19" s="4">
        <v>17124313228</v>
      </c>
      <c r="B19" s="5">
        <v>44566</v>
      </c>
      <c r="C19" s="5">
        <v>44567</v>
      </c>
      <c r="D19" s="4">
        <v>190</v>
      </c>
      <c r="E19" s="4" t="str">
        <f>VLOOKUP(A19,HOP!A:L,12,0)</f>
        <v>190.00</v>
      </c>
      <c r="F19" s="4" t="str">
        <f>VLOOKUP(A19,HOP!A:C,3,0)</f>
        <v>2374710</v>
      </c>
      <c r="G19" s="4">
        <f t="shared" si="0"/>
        <v>0</v>
      </c>
      <c r="H19" s="4" t="str">
        <f t="shared" si="1"/>
        <v>，2374710</v>
      </c>
      <c r="I19" s="4" t="str">
        <f>VLOOKUP(A19,HOP!A:T,20,0)</f>
        <v>直采</v>
      </c>
    </row>
    <row r="20" s="4" customFormat="1" hidden="1" spans="1:9">
      <c r="A20" s="4">
        <v>17124434131</v>
      </c>
      <c r="B20" s="5">
        <v>44566</v>
      </c>
      <c r="C20" s="5">
        <v>44567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2" spans="4:4">
      <c r="D22" s="4">
        <f>SUM(D2:D21)</f>
        <v>5701.27</v>
      </c>
    </row>
    <row r="29" spans="1:6">
      <c r="A29" s="4" t="s">
        <v>77</v>
      </c>
      <c r="E29" s="4">
        <v>1017</v>
      </c>
      <c r="F29" s="4">
        <v>1247.12</v>
      </c>
    </row>
    <row r="30" spans="1:6">
      <c r="A30" s="4" t="s">
        <v>78</v>
      </c>
      <c r="E30" s="4">
        <v>4684.27</v>
      </c>
      <c r="F30" s="4">
        <v>5744.22</v>
      </c>
    </row>
    <row r="31" spans="1:6">
      <c r="A31" s="4" t="s">
        <v>79</v>
      </c>
      <c r="E31" s="4">
        <f>SUBTOTAL(9,E29:E30)</f>
        <v>5701.27</v>
      </c>
      <c r="F31" s="4">
        <f>SUBTOTAL(9,F29:F30)</f>
        <v>6991.34</v>
      </c>
    </row>
    <row r="32" spans="1:1">
      <c r="A32" s="4" t="s">
        <v>80</v>
      </c>
    </row>
  </sheetData>
  <autoFilter ref="A1:XFD22">
    <filterColumn colId="3">
      <filters blank="1">
        <filter val="190"/>
        <filter val="245.43"/>
        <filter val="293.73"/>
        <filter val="438.34"/>
        <filter val="398.95"/>
        <filter val="1196.85"/>
        <filter val="331.16"/>
        <filter val="289.87"/>
        <filter val="5701.27"/>
        <filter val="208"/>
        <filter val="239"/>
        <filter val="293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L35" sqref="L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17124313228</v>
      </c>
      <c r="B2" s="1" t="s">
        <v>98</v>
      </c>
      <c r="C2" s="1" t="s">
        <v>99</v>
      </c>
      <c r="D2" s="1" t="s">
        <v>100</v>
      </c>
      <c r="E2" s="1" t="s">
        <v>72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17123683538</v>
      </c>
      <c r="B3" s="1" t="s">
        <v>98</v>
      </c>
      <c r="C3" s="1" t="s">
        <v>112</v>
      </c>
      <c r="D3" s="1" t="s">
        <v>113</v>
      </c>
      <c r="E3" s="1" t="s">
        <v>71</v>
      </c>
      <c r="F3" s="1" t="s">
        <v>98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116</v>
      </c>
    </row>
    <row r="4" s="1" customFormat="1" spans="1:20">
      <c r="A4" s="3">
        <v>17123513589</v>
      </c>
      <c r="B4" s="1" t="s">
        <v>98</v>
      </c>
      <c r="C4" s="1" t="s">
        <v>117</v>
      </c>
      <c r="D4" s="1" t="s">
        <v>118</v>
      </c>
      <c r="E4" s="1" t="s">
        <v>70</v>
      </c>
      <c r="F4" s="1" t="s">
        <v>98</v>
      </c>
      <c r="G4" s="1" t="s">
        <v>101</v>
      </c>
      <c r="H4" s="1" t="s">
        <v>102</v>
      </c>
      <c r="I4" s="1" t="s">
        <v>119</v>
      </c>
      <c r="J4" s="1" t="s">
        <v>104</v>
      </c>
      <c r="K4" s="1" t="s">
        <v>119</v>
      </c>
      <c r="L4" s="1" t="s">
        <v>119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120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17120980898</v>
      </c>
      <c r="B5" s="1" t="s">
        <v>98</v>
      </c>
      <c r="C5" s="1" t="s">
        <v>121</v>
      </c>
      <c r="D5" s="1" t="s">
        <v>113</v>
      </c>
      <c r="E5" s="1" t="s">
        <v>67</v>
      </c>
      <c r="F5" s="1" t="s">
        <v>98</v>
      </c>
      <c r="G5" s="1" t="s">
        <v>101</v>
      </c>
      <c r="H5" s="1" t="s">
        <v>102</v>
      </c>
      <c r="I5" s="1" t="s">
        <v>114</v>
      </c>
      <c r="J5" s="1" t="s">
        <v>104</v>
      </c>
      <c r="K5" s="1" t="s">
        <v>114</v>
      </c>
      <c r="L5" s="1" t="s">
        <v>114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122</v>
      </c>
      <c r="R5" s="1" t="s">
        <v>109</v>
      </c>
      <c r="S5" s="1" t="s">
        <v>110</v>
      </c>
      <c r="T5" s="1" t="s">
        <v>116</v>
      </c>
    </row>
    <row r="6" s="1" customFormat="1" spans="1:20">
      <c r="A6" s="3">
        <v>17120967460</v>
      </c>
      <c r="B6" s="1" t="s">
        <v>98</v>
      </c>
      <c r="C6" s="1" t="s">
        <v>123</v>
      </c>
      <c r="D6" s="1" t="s">
        <v>124</v>
      </c>
      <c r="E6" s="1" t="s">
        <v>65</v>
      </c>
      <c r="F6" s="1" t="s">
        <v>98</v>
      </c>
      <c r="G6" s="1" t="s">
        <v>101</v>
      </c>
      <c r="H6" s="1" t="s">
        <v>102</v>
      </c>
      <c r="I6" s="1" t="s">
        <v>125</v>
      </c>
      <c r="J6" s="1" t="s">
        <v>104</v>
      </c>
      <c r="K6" s="1" t="s">
        <v>125</v>
      </c>
      <c r="L6" s="1" t="s">
        <v>125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126</v>
      </c>
      <c r="R6" s="1" t="s">
        <v>109</v>
      </c>
      <c r="S6" s="1" t="s">
        <v>110</v>
      </c>
      <c r="T6" s="1" t="s">
        <v>116</v>
      </c>
    </row>
    <row r="7" s="1" customFormat="1" spans="1:20">
      <c r="A7" s="3">
        <v>17120956656</v>
      </c>
      <c r="B7" s="1" t="s">
        <v>98</v>
      </c>
      <c r="C7" s="1" t="s">
        <v>127</v>
      </c>
      <c r="D7" s="1" t="s">
        <v>124</v>
      </c>
      <c r="E7" s="1" t="s">
        <v>63</v>
      </c>
      <c r="F7" s="1" t="s">
        <v>98</v>
      </c>
      <c r="G7" s="1" t="s">
        <v>101</v>
      </c>
      <c r="H7" s="1" t="s">
        <v>102</v>
      </c>
      <c r="I7" s="1" t="s">
        <v>128</v>
      </c>
      <c r="J7" s="1" t="s">
        <v>104</v>
      </c>
      <c r="K7" s="1" t="s">
        <v>128</v>
      </c>
      <c r="L7" s="1" t="s">
        <v>128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129</v>
      </c>
      <c r="R7" s="1" t="s">
        <v>109</v>
      </c>
      <c r="S7" s="1" t="s">
        <v>110</v>
      </c>
      <c r="T7" s="1" t="s">
        <v>116</v>
      </c>
    </row>
    <row r="8" s="1" customFormat="1" spans="1:20">
      <c r="A8" s="3">
        <v>17120829008</v>
      </c>
      <c r="B8" s="1" t="s">
        <v>98</v>
      </c>
      <c r="C8" s="1" t="s">
        <v>130</v>
      </c>
      <c r="D8" s="1" t="s">
        <v>131</v>
      </c>
      <c r="E8" s="1" t="s">
        <v>60</v>
      </c>
      <c r="F8" s="1" t="s">
        <v>98</v>
      </c>
      <c r="G8" s="1" t="s">
        <v>101</v>
      </c>
      <c r="H8" s="1" t="s">
        <v>102</v>
      </c>
      <c r="I8" s="1" t="s">
        <v>132</v>
      </c>
      <c r="J8" s="1" t="s">
        <v>104</v>
      </c>
      <c r="K8" s="1" t="s">
        <v>132</v>
      </c>
      <c r="L8" s="1" t="s">
        <v>132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133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17120427407</v>
      </c>
      <c r="B9" s="1" t="s">
        <v>98</v>
      </c>
      <c r="C9" s="1" t="s">
        <v>134</v>
      </c>
      <c r="D9" s="1" t="s">
        <v>135</v>
      </c>
      <c r="E9" s="1" t="s">
        <v>57</v>
      </c>
      <c r="F9" s="1" t="s">
        <v>98</v>
      </c>
      <c r="G9" s="1" t="s">
        <v>101</v>
      </c>
      <c r="H9" s="1" t="s">
        <v>102</v>
      </c>
      <c r="I9" s="1" t="s">
        <v>136</v>
      </c>
      <c r="J9" s="1" t="s">
        <v>104</v>
      </c>
      <c r="K9" s="1" t="s">
        <v>136</v>
      </c>
      <c r="L9" s="1" t="s">
        <v>136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137</v>
      </c>
      <c r="R9" s="1" t="s">
        <v>109</v>
      </c>
      <c r="S9" s="1" t="s">
        <v>110</v>
      </c>
      <c r="T9" s="1" t="s">
        <v>116</v>
      </c>
    </row>
    <row r="10" s="1" customFormat="1" spans="1:20">
      <c r="A10" s="3">
        <v>17120139356</v>
      </c>
      <c r="B10" s="1" t="s">
        <v>98</v>
      </c>
      <c r="C10" s="1" t="s">
        <v>138</v>
      </c>
      <c r="D10" s="1" t="s">
        <v>139</v>
      </c>
      <c r="E10" s="1" t="s">
        <v>140</v>
      </c>
      <c r="F10" s="1" t="s">
        <v>98</v>
      </c>
      <c r="G10" s="1" t="s">
        <v>101</v>
      </c>
      <c r="H10" s="1" t="s">
        <v>102</v>
      </c>
      <c r="I10" s="1" t="s">
        <v>141</v>
      </c>
      <c r="J10" s="1" t="s">
        <v>104</v>
      </c>
      <c r="K10" s="1" t="s">
        <v>141</v>
      </c>
      <c r="L10" s="1" t="s">
        <v>141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142</v>
      </c>
      <c r="R10" s="1" t="s">
        <v>109</v>
      </c>
      <c r="S10" s="1" t="s">
        <v>110</v>
      </c>
      <c r="T10" s="1" t="s">
        <v>116</v>
      </c>
    </row>
    <row r="11" s="1" customFormat="1" spans="1:20">
      <c r="A11" s="3">
        <v>17119814102</v>
      </c>
      <c r="B11" s="1" t="s">
        <v>98</v>
      </c>
      <c r="C11" s="1" t="s">
        <v>143</v>
      </c>
      <c r="D11" s="1" t="s">
        <v>144</v>
      </c>
      <c r="E11" s="1" t="s">
        <v>145</v>
      </c>
      <c r="F11" s="1" t="s">
        <v>98</v>
      </c>
      <c r="G11" s="1" t="s">
        <v>101</v>
      </c>
      <c r="H11" s="1" t="s">
        <v>102</v>
      </c>
      <c r="I11" s="1" t="s">
        <v>146</v>
      </c>
      <c r="J11" s="1" t="s">
        <v>104</v>
      </c>
      <c r="K11" s="1" t="s">
        <v>146</v>
      </c>
      <c r="L11" s="1" t="s">
        <v>146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147</v>
      </c>
      <c r="R11" s="1" t="s">
        <v>109</v>
      </c>
      <c r="S11" s="1" t="s">
        <v>110</v>
      </c>
      <c r="T11" s="1" t="s">
        <v>116</v>
      </c>
    </row>
    <row r="12" s="1" customFormat="1" spans="1:20">
      <c r="A12" s="3">
        <v>17119548939</v>
      </c>
      <c r="B12" s="1" t="s">
        <v>98</v>
      </c>
      <c r="C12" s="1" t="s">
        <v>148</v>
      </c>
      <c r="D12" s="1" t="s">
        <v>100</v>
      </c>
      <c r="E12" s="1" t="s">
        <v>48</v>
      </c>
      <c r="F12" s="1" t="s">
        <v>98</v>
      </c>
      <c r="G12" s="1" t="s">
        <v>101</v>
      </c>
      <c r="H12" s="1" t="s">
        <v>102</v>
      </c>
      <c r="I12" s="1" t="s">
        <v>103</v>
      </c>
      <c r="J12" s="1" t="s">
        <v>104</v>
      </c>
      <c r="K12" s="1" t="s">
        <v>103</v>
      </c>
      <c r="L12" s="1" t="s">
        <v>103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149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17119078057</v>
      </c>
      <c r="B13" s="1" t="s">
        <v>98</v>
      </c>
      <c r="C13" s="1" t="s">
        <v>150</v>
      </c>
      <c r="D13" s="1" t="s">
        <v>100</v>
      </c>
      <c r="E13" s="1" t="s">
        <v>47</v>
      </c>
      <c r="F13" s="1" t="s">
        <v>98</v>
      </c>
      <c r="G13" s="1" t="s">
        <v>101</v>
      </c>
      <c r="H13" s="1" t="s">
        <v>102</v>
      </c>
      <c r="I13" s="1" t="s">
        <v>103</v>
      </c>
      <c r="J13" s="1" t="s">
        <v>104</v>
      </c>
      <c r="K13" s="1" t="s">
        <v>103</v>
      </c>
      <c r="L13" s="1" t="s">
        <v>103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151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17117639419</v>
      </c>
      <c r="B14" s="1" t="s">
        <v>152</v>
      </c>
      <c r="C14" s="1" t="s">
        <v>153</v>
      </c>
      <c r="D14" s="1" t="s">
        <v>113</v>
      </c>
      <c r="E14" s="1" t="s">
        <v>44</v>
      </c>
      <c r="F14" s="1" t="s">
        <v>98</v>
      </c>
      <c r="G14" s="1" t="s">
        <v>101</v>
      </c>
      <c r="H14" s="1" t="s">
        <v>102</v>
      </c>
      <c r="I14" s="1" t="s">
        <v>114</v>
      </c>
      <c r="J14" s="1" t="s">
        <v>104</v>
      </c>
      <c r="K14" s="1" t="s">
        <v>114</v>
      </c>
      <c r="L14" s="1" t="s">
        <v>114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154</v>
      </c>
      <c r="R14" s="1" t="s">
        <v>109</v>
      </c>
      <c r="S14" s="1" t="s">
        <v>110</v>
      </c>
      <c r="T14" s="1" t="s">
        <v>116</v>
      </c>
    </row>
    <row r="15" s="1" customFormat="1" spans="1:20">
      <c r="A15" s="3">
        <v>17114448742</v>
      </c>
      <c r="B15" s="1" t="s">
        <v>152</v>
      </c>
      <c r="C15" s="1" t="s">
        <v>155</v>
      </c>
      <c r="D15" s="1" t="s">
        <v>156</v>
      </c>
      <c r="E15" s="1" t="s">
        <v>43</v>
      </c>
      <c r="F15" s="1" t="s">
        <v>98</v>
      </c>
      <c r="G15" s="1" t="s">
        <v>101</v>
      </c>
      <c r="H15" s="1" t="s">
        <v>102</v>
      </c>
      <c r="I15" s="1" t="s">
        <v>157</v>
      </c>
      <c r="J15" s="1" t="s">
        <v>104</v>
      </c>
      <c r="K15" s="1" t="s">
        <v>157</v>
      </c>
      <c r="L15" s="1" t="s">
        <v>157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158</v>
      </c>
      <c r="R15" s="1" t="s">
        <v>109</v>
      </c>
      <c r="S15" s="1" t="s">
        <v>110</v>
      </c>
      <c r="T15" s="1" t="s">
        <v>116</v>
      </c>
    </row>
    <row r="16" s="1" customFormat="1" spans="1:20">
      <c r="A16" s="3">
        <v>17113072274</v>
      </c>
      <c r="B16" s="1" t="s">
        <v>152</v>
      </c>
      <c r="C16" s="1" t="s">
        <v>159</v>
      </c>
      <c r="D16" s="1" t="s">
        <v>113</v>
      </c>
      <c r="E16" s="1" t="s">
        <v>40</v>
      </c>
      <c r="F16" s="1" t="s">
        <v>98</v>
      </c>
      <c r="G16" s="1" t="s">
        <v>101</v>
      </c>
      <c r="H16" s="1" t="s">
        <v>102</v>
      </c>
      <c r="I16" s="1" t="s">
        <v>114</v>
      </c>
      <c r="J16" s="1" t="s">
        <v>104</v>
      </c>
      <c r="K16" s="1" t="s">
        <v>114</v>
      </c>
      <c r="L16" s="1" t="s">
        <v>114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160</v>
      </c>
      <c r="R16" s="1" t="s">
        <v>109</v>
      </c>
      <c r="S16" s="1" t="s">
        <v>110</v>
      </c>
      <c r="T16" s="1" t="s">
        <v>116</v>
      </c>
    </row>
    <row r="17" s="1" customFormat="1" spans="1:20">
      <c r="A17" s="3">
        <v>17109613512</v>
      </c>
      <c r="B17" s="1" t="s">
        <v>161</v>
      </c>
      <c r="C17" s="1" t="s">
        <v>162</v>
      </c>
      <c r="D17" s="1" t="s">
        <v>113</v>
      </c>
      <c r="E17" s="1" t="s">
        <v>39</v>
      </c>
      <c r="F17" s="1" t="s">
        <v>161</v>
      </c>
      <c r="G17" s="1" t="s">
        <v>101</v>
      </c>
      <c r="H17" s="1" t="s">
        <v>102</v>
      </c>
      <c r="I17" s="1" t="s">
        <v>163</v>
      </c>
      <c r="J17" s="1" t="s">
        <v>104</v>
      </c>
      <c r="K17" s="1" t="s">
        <v>163</v>
      </c>
      <c r="L17" s="1" t="s">
        <v>163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164</v>
      </c>
      <c r="R17" s="1" t="s">
        <v>109</v>
      </c>
      <c r="S17" s="1" t="s">
        <v>110</v>
      </c>
      <c r="T17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2022-01-21T01:18:25Z</dcterms:created>
  <dcterms:modified xsi:type="dcterms:W3CDTF">2022-01-21T01:48:03Z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FF14407E877A4FA085B96B7503C16AC0</vt:lpwstr>
  </property>
  <property fmtid="{D5CDD505-2E9C-101B-9397-08002B2CF9AE}" pid="3" name="KSOProductBuildVer">
    <vt:lpwstr>2052-11.1.0.11194</vt:lpwstr>
  </property>
</Properties>
</file>