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<sst xmlns="http://schemas.openxmlformats.org/spreadsheetml/2006/main" count="390" uniqueCount="176">
  <si>
    <t>去哪儿网酒店预付对账单</t>
  </si>
  <si>
    <t>供应商名称：</t>
  </si>
  <si>
    <t>港丰国际</t>
  </si>
  <si>
    <t>结算周期：</t>
  </si>
  <si>
    <t>2022-01-17至2022-01-23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</si>
  <si>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</si>
  <si>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</si>
  <si>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</si>
  <si>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</si>
  <si>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</si>
  <si>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</si>
  <si>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</si>
  <si>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</si>
  <si>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</si>
  <si>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</si>
  <si>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</si>
  <si>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</si>
  <si>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</si>
  <si>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</si>
  <si>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</si>
  <si>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¥25,686.00</t>
  </si>
  <si>
    <t>¥4,320.00</t>
  </si>
  <si>
    <t>¥2,274.00</t>
  </si>
  <si>
    <t>¥19,092.00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</si>
  <si>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</si>
  <si>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</si>
  <si>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</si>
  <si>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</si>
  <si>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</si>
  <si>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</si>
  <si>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</si>
  <si>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</si>
  <si>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</si>
  <si>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</si>
  <si>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</si>
  <si>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</si>
  <si>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</si>
  <si>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</si>
  <si>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</si>
  <si>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</si>
  <si>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</si>
  <si>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</si>
  <si>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</si>
  <si>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</si>
  <si>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</si>
  <si>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</si>
  <si>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</si>
  <si>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</si>
  <si>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</si>
  <si>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</si>
  <si>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</si>
  <si>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</si>
  <si>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</si>
  <si>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</si>
  <si>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</si>
  <si>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</si>
  <si>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</si>
  <si>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</si>
  <si>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</si>
  <si>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</si>
  <si>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</si>
  <si>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</si>
  <si>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</si>
  <si>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</si>
  <si>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</si>
  <si>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</si>
  <si>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</si>
  <si>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</si>
  <si>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</si>
  <si>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</si>
  <si>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702874680715</t>
  </si>
  <si>
    <t>2382809</t>
  </si>
  <si>
    <t>酒店预付</t>
  </si>
  <si>
    <t>否</t>
  </si>
  <si>
    <t>普通</t>
  </si>
  <si>
    <t>189425180</t>
  </si>
  <si>
    <t>曼谷 JW 万豪酒店 (SHA Plus+)</t>
  </si>
  <si>
    <t>1619975</t>
  </si>
  <si>
    <t>LLN/JLANXING</t>
  </si>
  <si>
    <t>2022-01-11</t>
  </si>
  <si>
    <t>2022-01-12</t>
  </si>
  <si>
    <t>2022-01-17</t>
  </si>
  <si>
    <t>¥2,515.00</t>
  </si>
  <si>
    <t>¥245.00</t>
  </si>
  <si>
    <t>¥2,270.00</t>
  </si>
  <si>
    <t>Deluxe Room</t>
  </si>
  <si>
    <t>WEBSITE</t>
  </si>
  <si>
    <t>702880848955</t>
  </si>
  <si>
    <t>2397344</t>
  </si>
  <si>
    <t>238597964</t>
  </si>
  <si>
    <t>香港莎玛港岛北酒店</t>
  </si>
  <si>
    <t>YE/YIXUAN</t>
  </si>
  <si>
    <t>2022-02-16</t>
  </si>
  <si>
    <t>2022-02-23</t>
  </si>
  <si>
    <t>¥2,653.00</t>
  </si>
  <si>
    <t>2022-01-17 22:29:20</t>
  </si>
  <si>
    <t>superior queen room</t>
  </si>
  <si>
    <t>702883709150</t>
  </si>
  <si>
    <t>2402468</t>
  </si>
  <si>
    <t>221909225</t>
  </si>
  <si>
    <t>澳门葡京酒店</t>
  </si>
  <si>
    <t>JING/SU</t>
  </si>
  <si>
    <t>2022-01-20</t>
  </si>
  <si>
    <t>2022-01-25</t>
  </si>
  <si>
    <t>2022-01-26</t>
  </si>
  <si>
    <t>¥374.00</t>
  </si>
  <si>
    <t>2022-01-20 15:36:03</t>
  </si>
  <si>
    <t>Standard Double Room</t>
  </si>
  <si>
    <t>702867407439</t>
  </si>
  <si>
    <t>2371734</t>
  </si>
  <si>
    <t>800157715</t>
  </si>
  <si>
    <t>澳门JW万豪酒店</t>
  </si>
  <si>
    <t>YUAN/WENJIE</t>
  </si>
  <si>
    <t>2022-01-04</t>
  </si>
  <si>
    <t>2022-02-05</t>
  </si>
  <si>
    <t>2022-02-06</t>
  </si>
  <si>
    <t>¥1,293.00</t>
  </si>
  <si>
    <t>2022-01-21 14:23:09</t>
  </si>
  <si>
    <t>Deluxe King bed Room</t>
  </si>
  <si>
    <t>702879014905</t>
  </si>
  <si>
    <t>2394344</t>
  </si>
  <si>
    <t>158544242</t>
  </si>
  <si>
    <t>新加坡丽思卡尔顿美年酒店 (Staycation Approved)</t>
  </si>
  <si>
    <t>ZHANG/YURAN</t>
  </si>
  <si>
    <t>2022-01-16</t>
  </si>
  <si>
    <t>2022-01-23</t>
  </si>
  <si>
    <t>¥18,851.00</t>
  </si>
  <si>
    <t>¥2,029.00</t>
  </si>
  <si>
    <t>¥16,822.00</t>
  </si>
  <si>
    <t>Deluxe Kallang, Guest room, 1 King, Kallang Precinct view</t>
  </si>
  <si>
    <t>合计</t>
  </si>
  <si>
    <t/>
  </si>
  <si>
    <t>¥21,366.00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</si>
  <si>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</si>
  <si>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</si>
  <si>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</si>
  <si>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</si>
  <si>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</si>
  <si>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</si>
  <si>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</si>
  <si>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</si>
  <si>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</si>
  <si>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A220125110833481</t>
  </si>
  <si>
    <t>A220125110856481</t>
  </si>
  <si>
    <r>
      <t>总计：</t>
    </r>
    <r>
      <rPr>
        <sz val="10"/>
        <rFont val="Arial"/>
        <charset val="134"/>
      </rPr>
      <t>19092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</si>
  <si>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</si>
  <si>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</si>
  <si>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</si>
  <si>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</si>
  <si>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</si>
  <si>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</si>
  <si>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</si>
  <si>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</si>
  <si>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</si>
  <si>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</si>
  <si>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</si>
  <si>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</si>
  <si>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</si>
  <si>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</si>
  <si>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</si>
  <si>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</si>
  <si>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曼谷JW万豪酒店</t>
  </si>
  <si>
    <t>LLN JLANXING</t>
  </si>
  <si>
    <t>退房日周结</t>
  </si>
  <si>
    <t>2270.00</t>
  </si>
  <si>
    <t>RMB</t>
  </si>
  <si>
    <t>0</t>
  </si>
  <si>
    <t>0.00</t>
  </si>
  <si>
    <t>去哪儿直连</t>
  </si>
  <si>
    <t>2022-01-11 10:21:46</t>
  </si>
  <si>
    <t>汇智国际旅游发展有限公司</t>
  </si>
  <si>
    <t>直采</t>
  </si>
  <si>
    <t>ZHANG YURAN</t>
  </si>
  <si>
    <t>16821.98</t>
  </si>
  <si>
    <t>2022-01-16 13:56:54</t>
  </si>
  <si>
    <t>直连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</si>
</sst>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1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34" fillId="31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7</v>
      </c>
      <c r="N3" s="7" t="s">
        <v>81</v>
      </c>
      <c r="O3" s="7" t="s">
        <v>92</v>
      </c>
      <c r="P3" s="7" t="s">
        <v>93</v>
      </c>
      <c r="Q3" s="7"/>
      <c r="R3" s="11" t="s">
        <v>94</v>
      </c>
      <c r="S3" s="12" t="s">
        <v>94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 t="s">
        <v>106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114</v>
      </c>
      <c r="P5" s="7" t="s">
        <v>115</v>
      </c>
      <c r="Q5" s="7"/>
      <c r="R5" s="11" t="s">
        <v>116</v>
      </c>
      <c r="S5" s="12" t="s">
        <v>116</v>
      </c>
      <c r="T5" s="7" t="s">
        <v>117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7</v>
      </c>
      <c r="N6" s="7" t="s">
        <v>124</v>
      </c>
      <c r="O6" s="7" t="s">
        <v>124</v>
      </c>
      <c r="P6" s="7" t="s">
        <v>125</v>
      </c>
      <c r="Q6" s="7"/>
      <c r="R6" s="11" t="s">
        <v>126</v>
      </c>
      <c r="S6" s="12" t="s">
        <v>19</v>
      </c>
      <c r="T6" s="7"/>
      <c r="U6" s="11" t="s">
        <v>19</v>
      </c>
      <c r="V6" s="11" t="s">
        <v>126</v>
      </c>
      <c r="W6" s="12" t="s">
        <v>127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customHeight="1" spans="1:32">
      <c r="A7" s="10" t="s">
        <v>130</v>
      </c>
      <c r="B7" s="10"/>
      <c r="C7" s="10" t="s">
        <v>131</v>
      </c>
      <c r="D7" s="10"/>
      <c r="E7" s="10"/>
      <c r="F7" s="10"/>
      <c r="G7" s="10" t="s">
        <v>131</v>
      </c>
      <c r="H7" s="10" t="s">
        <v>131</v>
      </c>
      <c r="I7" s="10" t="s">
        <v>131</v>
      </c>
      <c r="J7" s="10" t="s">
        <v>131</v>
      </c>
      <c r="K7" s="10" t="s">
        <v>131</v>
      </c>
      <c r="L7" s="10" t="s">
        <v>131</v>
      </c>
      <c r="M7" s="10" t="s">
        <v>131</v>
      </c>
      <c r="N7" s="10" t="s">
        <v>131</v>
      </c>
      <c r="O7" s="10" t="s">
        <v>131</v>
      </c>
      <c r="P7" s="10" t="s">
        <v>131</v>
      </c>
      <c r="Q7" s="10"/>
      <c r="R7" s="13" t="s">
        <v>20</v>
      </c>
      <c r="S7" s="13" t="s">
        <v>21</v>
      </c>
      <c r="T7" s="10" t="s">
        <v>131</v>
      </c>
      <c r="U7" s="13"/>
      <c r="V7" s="13" t="s">
        <v>132</v>
      </c>
      <c r="W7" s="13" t="s">
        <v>22</v>
      </c>
      <c r="X7" s="13"/>
      <c r="Y7" s="13"/>
      <c r="Z7" s="13"/>
      <c r="AA7" s="10"/>
      <c r="AB7" s="13"/>
      <c r="AC7" s="10"/>
      <c r="AD7" s="10" t="s">
        <v>131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9" t="s">
        <v>137</v>
      </c>
      <c r="M1" s="4" t="s">
        <v>138</v>
      </c>
      <c r="N1" s="4" t="s">
        <v>139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G27" sqref="G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141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2270</v>
      </c>
      <c r="E2" t="str">
        <f>VLOOKUP(A2,HOP!A:L,12,0)</f>
        <v>2270.00</v>
      </c>
      <c r="F2" t="str">
        <f>VLOOKUP(A2,HOP!A:C,3,0)</f>
        <v>2382809</v>
      </c>
      <c r="G2">
        <f>D2-E2</f>
        <v>0</v>
      </c>
      <c r="H2" t="str">
        <f>$H$1&amp;F2</f>
        <v>，2382809</v>
      </c>
      <c r="I2" t="str">
        <f>VLOOKUP(A2,HOP!A:T,20,0)</f>
        <v>直采</v>
      </c>
    </row>
    <row r="3" ht="14.25" hidden="1" customHeight="1" spans="1:9">
      <c r="A3" s="6" t="s">
        <v>87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VLOOKUP(A3,HOP!A:T,20,0)</f>
        <v>#N/A</v>
      </c>
    </row>
    <row r="4" ht="14.25" hidden="1" customHeight="1" spans="1:9">
      <c r="A4" s="6" t="s">
        <v>97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VLOOKUP(A4,HOP!A:T,20,0)</f>
        <v>#N/A</v>
      </c>
    </row>
    <row r="5" ht="14.25" hidden="1" customHeight="1" spans="1:9">
      <c r="A5" s="6" t="s">
        <v>108</v>
      </c>
      <c r="B5" s="7" t="s">
        <v>114</v>
      </c>
      <c r="C5" s="7" t="s">
        <v>115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VLOOKUP(A5,HOP!A:T,20,0)</f>
        <v>#N/A</v>
      </c>
    </row>
    <row r="6" ht="14.25" customHeight="1" spans="1:9">
      <c r="A6" s="6" t="s">
        <v>119</v>
      </c>
      <c r="B6" s="7" t="s">
        <v>124</v>
      </c>
      <c r="C6" s="7" t="s">
        <v>125</v>
      </c>
      <c r="D6" s="3">
        <v>16822</v>
      </c>
      <c r="E6" t="str">
        <f>VLOOKUP(A6,HOP!A:L,12,0)</f>
        <v>16821.98</v>
      </c>
      <c r="F6" t="str">
        <f>VLOOKUP(A6,HOP!A:C,3,0)</f>
        <v>2394344</v>
      </c>
      <c r="G6">
        <f>D6-E6</f>
        <v>0.0200000000004366</v>
      </c>
      <c r="H6" t="str">
        <f>$H$1&amp;F6</f>
        <v>，2394344</v>
      </c>
      <c r="I6" t="str">
        <f>VLOOKUP(A6,HOP!A:T,20,0)</f>
        <v>直连</v>
      </c>
    </row>
    <row r="8" spans="4:4">
      <c r="D8" s="3">
        <f>SUM(D2:D7)</f>
        <v>19092</v>
      </c>
    </row>
    <row r="9" ht="14.25" spans="4:4">
      <c r="D9" s="8" t="s">
        <v>23</v>
      </c>
    </row>
    <row r="13" spans="1:3">
      <c r="A13" t="s">
        <v>142</v>
      </c>
      <c r="C13">
        <v>2270</v>
      </c>
    </row>
    <row r="14" spans="1:3">
      <c r="A14" t="s">
        <v>143</v>
      </c>
      <c r="C14">
        <v>16822</v>
      </c>
    </row>
    <row r="15" spans="1:3">
      <c r="A15" s="5" t="s">
        <v>144</v>
      </c>
      <c r="C15">
        <f>SUBTOTAL(9,C13:C14)</f>
        <v>19092</v>
      </c>
    </row>
  </sheetData>
  <autoFilter ref="A1:I6">
    <filterColumn colId="3">
      <customFilters>
        <customFilter operator="equal" val="2,270.00"/>
        <customFilter operator="equal" val="16,822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1" t="s">
        <v>70</v>
      </c>
      <c r="B2" s="1" t="s">
        <v>79</v>
      </c>
      <c r="C2" s="1" t="s">
        <v>71</v>
      </c>
      <c r="D2" s="1" t="s">
        <v>161</v>
      </c>
      <c r="E2" s="1" t="s">
        <v>162</v>
      </c>
      <c r="F2" s="1" t="s">
        <v>80</v>
      </c>
      <c r="G2" s="1" t="s">
        <v>81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164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73</v>
      </c>
      <c r="S2" s="1" t="s">
        <v>170</v>
      </c>
      <c r="T2" s="1" t="s">
        <v>171</v>
      </c>
    </row>
    <row r="3" s="1" customFormat="1" spans="1:20">
      <c r="A3" s="1" t="s">
        <v>119</v>
      </c>
      <c r="B3" s="1" t="s">
        <v>124</v>
      </c>
      <c r="C3" s="1" t="s">
        <v>120</v>
      </c>
      <c r="D3" s="1" t="s">
        <v>122</v>
      </c>
      <c r="E3" s="1" t="s">
        <v>172</v>
      </c>
      <c r="F3" s="1" t="s">
        <v>124</v>
      </c>
      <c r="G3" s="1" t="s">
        <v>125</v>
      </c>
      <c r="H3" s="1" t="s">
        <v>163</v>
      </c>
      <c r="I3" s="1" t="s">
        <v>173</v>
      </c>
      <c r="J3" s="1" t="s">
        <v>165</v>
      </c>
      <c r="K3" s="1" t="s">
        <v>173</v>
      </c>
      <c r="L3" s="1" t="s">
        <v>173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174</v>
      </c>
      <c r="R3" s="1" t="s">
        <v>73</v>
      </c>
      <c r="S3" s="1" t="s">
        <v>170</v>
      </c>
      <c r="T3" s="1" t="s">
        <v>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46DF31FEAE2A4E84A5561AF51F4F2653</vt:lpwstr>
  </property>
</Properties>
</file>