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<sst xmlns="http://schemas.openxmlformats.org/spreadsheetml/2006/main" count="305" uniqueCount="149">
  <si>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</si>
  <si>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</si>
  <si>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</si>
  <si>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</si>
  <si>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</si>
  <si>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</si>
  <si>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</si>
  <si>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</si>
  <si>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</si>
  <si>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</si>
  <si>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</si>
  <si>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</si>
  <si>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</si>
  <si>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</si>
  <si>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</si>
  <si>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</si>
  <si>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</si>
  <si>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</si>
  <si>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</si>
  <si>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</si>
  <si>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</si>
  <si>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</si>
  <si>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</si>
  <si>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</si>
  <si>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</si>
  <si>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</si>
  <si>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</si>
  <si>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[博洛尼亚]博洛尼亚万豪AC酒店(AC Hotel Bologna by Marriott)(55320519)</t>
  </si>
  <si>
    <t>标准双床房&lt;2人入住&gt;&lt;不退款&gt;&lt;早餐&gt;</t>
  </si>
  <si>
    <t>HKD</t>
  </si>
  <si>
    <t>DABBRESCIA/RICCARDO</t>
  </si>
  <si>
    <t>CA13030220127HKD</t>
  </si>
  <si>
    <t>未提现</t>
  </si>
  <si>
    <t>携程开票</t>
  </si>
  <si>
    <t>取消</t>
  </si>
  <si>
    <t>[坎昆]坎昆JW万豪水疗度假村(JW Marriott Cancun Resort &amp; Spa)(60467526)</t>
  </si>
  <si>
    <t>海景豪华特大床房(带阳台)&lt;不退款&gt;&lt;2人入住&gt;</t>
  </si>
  <si>
    <t>Garcia/Mariflor J,Garcia/Renato Rubylito F</t>
  </si>
  <si>
    <t>[芝加哥]芝加哥瑞士酒店(Swissôtel Chicago)(60513972)</t>
  </si>
  <si>
    <t>城景经典2大床房&lt;2人入住&gt;&lt;不退款&gt;</t>
  </si>
  <si>
    <t>Andreev/Pavel</t>
  </si>
  <si>
    <t>SCHnk4o9dB</t>
  </si>
  <si>
    <t>[巴亚尔塔港]巴亚以塔港Spa及万豪度假酒店(Marriott Puerto Vallarta Resort &amp; Spa)(55757279)</t>
  </si>
  <si>
    <t>海景特大床房&lt;2人入住&gt;&lt;不退款&gt;</t>
  </si>
  <si>
    <t>FREEMAN/MEGAN</t>
  </si>
  <si>
    <t>[威廉斯]近大峡谷舒适酒店(Comfort Inn Near Grand Canyon)(55402973)</t>
  </si>
  <si>
    <t>2张大床房&lt;2人入住&gt;&lt;不退款&gt;&lt;早餐&gt;</t>
  </si>
  <si>
    <t>Watson/Carolyn</t>
  </si>
  <si>
    <t>[济州市]济州天山商务酒店(Jeju Skyhill Business Hotel)(55585904)</t>
  </si>
  <si>
    <t>标准双床房&lt;不退款&gt;&lt;2人入住&gt;</t>
  </si>
  <si>
    <t>KIM/Gwanho</t>
  </si>
  <si>
    <t>[巴厘岛]巴厘岛和风度假村水疗中心(Blu-Zea Resort by Double-Six)(55414350)</t>
  </si>
  <si>
    <t>高级双人房&lt;2人入住&gt;&lt;不退款&gt;&lt;早餐&gt;</t>
  </si>
  <si>
    <t>eko/bambang,eko/bambang</t>
  </si>
  <si>
    <t>[曼达韦]曼达韦白酒店 -  多用途物业(bai Hotel Cebu - Multiple Use Property)(55694577)</t>
  </si>
  <si>
    <t>豪华双床房&lt;2人入住&gt;&lt;不退款&gt;</t>
  </si>
  <si>
    <t>Villa/Ronna Mel,Villa/Ronna Mel</t>
  </si>
  <si>
    <t>[伊斯坦布尔]伊斯坦布尔阿塔图尔克机场希尔顿花园酒店(Hilton Garden Inn Istanbul Atatürk Airport)(55665917)</t>
  </si>
  <si>
    <t>特大床房&lt;2人入住&gt;&lt;不退款&gt;</t>
  </si>
  <si>
    <t>Kasimogullari/Firat Omer</t>
  </si>
  <si>
    <t>赔款</t>
  </si>
  <si>
    <t>[希斯皮里亚]维克托维尔希斯皮里亚万豪春丘酒店(SpringHill Suites Victorville Hesperia)(46053022)</t>
  </si>
  <si>
    <t>一卧特大床套房（带沙发床）&lt;2人入住&gt;&lt;不退款&gt;&lt;早餐&gt;</t>
  </si>
  <si>
    <t>Manning/Deanna</t>
  </si>
  <si>
    <t>，</t>
  </si>
  <si>
    <t>本期扣款603.67</t>
  </si>
  <si>
    <t>15609.33 HKD</t>
  </si>
  <si>
    <t>A220127102722481</t>
  </si>
  <si>
    <t>总计：15609.33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</si>
  <si>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</si>
  <si>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</si>
  <si>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</si>
  <si>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</si>
  <si>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</si>
  <si>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</si>
  <si>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</si>
  <si>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</si>
  <si>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</si>
  <si>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</si>
  <si>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</si>
  <si>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</si>
  <si>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</si>
  <si>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</si>
  <si>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</si>
  <si>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</si>
  <si>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</si>
  <si>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2022-01-23</t>
  </si>
  <si>
    <t>2407251</t>
  </si>
  <si>
    <t>伊斯坦布尔阿塔图尔克机场希尔顿花园酒店</t>
  </si>
  <si>
    <t>Kasimogullari Firat Omer</t>
  </si>
  <si>
    <t>2022-01-24</t>
  </si>
  <si>
    <t>退房日周结</t>
  </si>
  <si>
    <t>278.09</t>
  </si>
  <si>
    <t>340.00</t>
  </si>
  <si>
    <t>0</t>
  </si>
  <si>
    <t>0.00</t>
  </si>
  <si>
    <t>携程汇智国际直连</t>
  </si>
  <si>
    <t>2022-01-23 16:27:09</t>
  </si>
  <si>
    <t>否</t>
  </si>
  <si>
    <t>汇智国际旅游发展有限公司</t>
  </si>
  <si>
    <t>直连</t>
  </si>
  <si>
    <t>2407201</t>
  </si>
  <si>
    <t>曼达韦白酒店</t>
  </si>
  <si>
    <t>Villa Ronna Mel,Villa Ronna Mel</t>
  </si>
  <si>
    <t>366.42</t>
  </si>
  <si>
    <t>448.00</t>
  </si>
  <si>
    <t>2022-01-23 15:22:09</t>
  </si>
  <si>
    <t>2407151</t>
  </si>
  <si>
    <t>巴厘岛和风度假村水疗中心</t>
  </si>
  <si>
    <t>eko bambang,eko bambang</t>
  </si>
  <si>
    <t>179.12</t>
  </si>
  <si>
    <t>219.00</t>
  </si>
  <si>
    <t>2022-01-23 14:34:55</t>
  </si>
  <si>
    <t>2407094</t>
  </si>
  <si>
    <t>济州天山商务酒店</t>
  </si>
  <si>
    <t>KIM Gwanho</t>
  </si>
  <si>
    <t>112.05</t>
  </si>
  <si>
    <t>137.00</t>
  </si>
  <si>
    <t>2022-01-23 13:36:52</t>
  </si>
  <si>
    <t>2022-01-22</t>
  </si>
  <si>
    <t>2405848</t>
  </si>
  <si>
    <t>近大峡谷舒适酒店</t>
  </si>
  <si>
    <t>Watson Carolyn</t>
  </si>
  <si>
    <t>465.39</t>
  </si>
  <si>
    <t>569.00</t>
  </si>
  <si>
    <t>2022-01-22 08:53:36</t>
  </si>
  <si>
    <t>2022-01-19</t>
  </si>
  <si>
    <t>2399588</t>
  </si>
  <si>
    <t>巴亚以塔港Spa及万豪度假酒店</t>
  </si>
  <si>
    <t>FREEMAN MEGAN</t>
  </si>
  <si>
    <t>2022-01-21</t>
  </si>
  <si>
    <t>3938.19</t>
  </si>
  <si>
    <t>4815.00</t>
  </si>
  <si>
    <t>2022-01-19 03:43:16</t>
  </si>
  <si>
    <t>2022-01-17</t>
  </si>
  <si>
    <t>2395642</t>
  </si>
  <si>
    <t>芝加哥瑞士酒店</t>
  </si>
  <si>
    <t>Andreev Pavel</t>
  </si>
  <si>
    <t>2022-01-20</t>
  </si>
  <si>
    <t>2434.07</t>
  </si>
  <si>
    <t>2976.00</t>
  </si>
  <si>
    <t>2022-01-17 07:39:52</t>
  </si>
  <si>
    <t>2021-12-09</t>
  </si>
  <si>
    <t>2332217</t>
  </si>
  <si>
    <t>坎昆 JW 万豪度假酒店及水疗中心</t>
  </si>
  <si>
    <t>Garcia Mariflor J,Garcia Renato Rubylito F</t>
  </si>
  <si>
    <t>5498.03</t>
  </si>
  <si>
    <t>6709.00</t>
  </si>
  <si>
    <t>2021-12-09 00:22:23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</si>
</sst>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6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20" fillId="19" borderId="1" applyNumberFormat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16802045143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44580</v>
      </c>
      <c r="G2" s="5">
        <v>44585</v>
      </c>
      <c r="H2" s="4">
        <v>1</v>
      </c>
      <c r="I2" s="4">
        <v>5</v>
      </c>
      <c r="J2" s="4">
        <v>5</v>
      </c>
      <c r="K2" s="4" t="s">
        <v>29</v>
      </c>
      <c r="L2" s="4">
        <v>4460</v>
      </c>
      <c r="M2" s="4">
        <v>4460</v>
      </c>
      <c r="N2" s="4" t="s">
        <v>30</v>
      </c>
      <c r="O2" s="4" t="s">
        <v>31</v>
      </c>
      <c r="P2" s="4" t="s">
        <v>32</v>
      </c>
      <c r="Q2" s="4">
        <v>0</v>
      </c>
      <c r="R2" s="6">
        <v>44515</v>
      </c>
      <c r="S2" s="5">
        <v>44588</v>
      </c>
      <c r="T2" s="4" t="s">
        <v>33</v>
      </c>
      <c r="U2" s="4">
        <v>4460</v>
      </c>
      <c r="V2" s="4">
        <v>0</v>
      </c>
      <c r="W2" s="4">
        <v>0</v>
      </c>
      <c r="X2" s="4">
        <v>2300105</v>
      </c>
    </row>
    <row r="3" s="4" customFormat="1" spans="1:24">
      <c r="A3" s="4">
        <v>16802045143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44580</v>
      </c>
      <c r="G3" s="5">
        <v>44585</v>
      </c>
      <c r="H3" s="4">
        <v>1</v>
      </c>
      <c r="I3" s="4">
        <v>5</v>
      </c>
      <c r="J3" s="4">
        <v>5</v>
      </c>
      <c r="K3" s="4" t="s">
        <v>29</v>
      </c>
      <c r="L3" s="4">
        <v>-4460</v>
      </c>
      <c r="M3" s="4">
        <v>-4460</v>
      </c>
      <c r="N3" s="4" t="s">
        <v>30</v>
      </c>
      <c r="O3" s="4" t="s">
        <v>31</v>
      </c>
      <c r="P3" s="4" t="s">
        <v>32</v>
      </c>
      <c r="Q3" s="4">
        <v>0</v>
      </c>
      <c r="R3" s="6">
        <v>44515</v>
      </c>
      <c r="S3" s="5">
        <v>44588</v>
      </c>
      <c r="T3" s="4" t="s">
        <v>33</v>
      </c>
      <c r="U3" s="4">
        <v>-4460</v>
      </c>
      <c r="V3" s="4">
        <v>0</v>
      </c>
      <c r="W3" s="4">
        <v>0</v>
      </c>
      <c r="X3" s="4">
        <v>2300105</v>
      </c>
    </row>
    <row r="4" s="4" customFormat="1" spans="1:25">
      <c r="A4" s="4">
        <v>16946429027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44581</v>
      </c>
      <c r="G4" s="5">
        <v>44585</v>
      </c>
      <c r="H4" s="4">
        <v>1</v>
      </c>
      <c r="I4" s="4">
        <v>4</v>
      </c>
      <c r="J4" s="4">
        <v>4</v>
      </c>
      <c r="K4" s="4" t="s">
        <v>29</v>
      </c>
      <c r="L4" s="4">
        <v>6709</v>
      </c>
      <c r="M4" s="4">
        <v>6709</v>
      </c>
      <c r="N4" s="4" t="s">
        <v>37</v>
      </c>
      <c r="O4" s="4" t="s">
        <v>31</v>
      </c>
      <c r="P4" s="4" t="s">
        <v>32</v>
      </c>
      <c r="Q4" s="4">
        <v>0</v>
      </c>
      <c r="R4" s="6">
        <v>44539</v>
      </c>
      <c r="S4" s="5">
        <v>44588</v>
      </c>
      <c r="T4" s="4" t="s">
        <v>33</v>
      </c>
      <c r="U4" s="4">
        <v>6709</v>
      </c>
      <c r="V4" s="4">
        <v>0</v>
      </c>
      <c r="W4" s="4">
        <v>0</v>
      </c>
      <c r="X4" s="4">
        <v>2332217</v>
      </c>
      <c r="Y4" s="4">
        <v>70926420</v>
      </c>
    </row>
    <row r="5" s="4" customFormat="1" spans="1:25">
      <c r="A5" s="4">
        <v>17189913132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44581</v>
      </c>
      <c r="G5" s="5">
        <v>44585</v>
      </c>
      <c r="H5" s="4">
        <v>1</v>
      </c>
      <c r="I5" s="4">
        <v>4</v>
      </c>
      <c r="J5" s="4">
        <v>4</v>
      </c>
      <c r="K5" s="4" t="s">
        <v>29</v>
      </c>
      <c r="L5" s="4">
        <v>2976</v>
      </c>
      <c r="M5" s="4">
        <v>2976</v>
      </c>
      <c r="N5" s="4" t="s">
        <v>40</v>
      </c>
      <c r="O5" s="4" t="s">
        <v>31</v>
      </c>
      <c r="P5" s="4" t="s">
        <v>32</v>
      </c>
      <c r="Q5" s="4">
        <v>0</v>
      </c>
      <c r="R5" s="6">
        <v>44578</v>
      </c>
      <c r="S5" s="5">
        <v>44588</v>
      </c>
      <c r="T5" s="4" t="s">
        <v>33</v>
      </c>
      <c r="U5" s="4">
        <v>2976</v>
      </c>
      <c r="V5" s="4">
        <v>0</v>
      </c>
      <c r="W5" s="4">
        <v>0</v>
      </c>
      <c r="X5" s="4">
        <v>2395642</v>
      </c>
      <c r="Y5" s="4" t="s">
        <v>41</v>
      </c>
    </row>
    <row r="6" s="4" customFormat="1" spans="1:25">
      <c r="A6" s="4">
        <v>17198461989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44582</v>
      </c>
      <c r="G6" s="5">
        <v>44585</v>
      </c>
      <c r="H6" s="4">
        <v>1</v>
      </c>
      <c r="I6" s="4">
        <v>3</v>
      </c>
      <c r="J6" s="4">
        <v>3</v>
      </c>
      <c r="K6" s="4" t="s">
        <v>29</v>
      </c>
      <c r="L6" s="4">
        <v>4815</v>
      </c>
      <c r="M6" s="4">
        <v>4815</v>
      </c>
      <c r="N6" s="4" t="s">
        <v>44</v>
      </c>
      <c r="O6" s="4" t="s">
        <v>31</v>
      </c>
      <c r="P6" s="4" t="s">
        <v>32</v>
      </c>
      <c r="Q6" s="4">
        <v>0</v>
      </c>
      <c r="R6" s="6">
        <v>44580</v>
      </c>
      <c r="S6" s="5">
        <v>44588</v>
      </c>
      <c r="T6" s="4" t="s">
        <v>33</v>
      </c>
      <c r="U6" s="4">
        <v>4815</v>
      </c>
      <c r="V6" s="4">
        <v>0</v>
      </c>
      <c r="W6" s="4">
        <v>0</v>
      </c>
      <c r="X6" s="4">
        <v>2399588</v>
      </c>
      <c r="Y6" s="4">
        <v>71219308</v>
      </c>
    </row>
    <row r="7" s="4" customFormat="1" spans="1:25">
      <c r="A7" s="4">
        <v>17213153996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44584</v>
      </c>
      <c r="G7" s="5">
        <v>44585</v>
      </c>
      <c r="H7" s="4">
        <v>1</v>
      </c>
      <c r="I7" s="4">
        <v>1</v>
      </c>
      <c r="J7" s="4">
        <v>1</v>
      </c>
      <c r="K7" s="4" t="s">
        <v>29</v>
      </c>
      <c r="L7" s="4">
        <v>569</v>
      </c>
      <c r="M7" s="4">
        <v>569</v>
      </c>
      <c r="N7" s="4" t="s">
        <v>47</v>
      </c>
      <c r="O7" s="4" t="s">
        <v>31</v>
      </c>
      <c r="P7" s="4" t="s">
        <v>32</v>
      </c>
      <c r="Q7" s="4">
        <v>0</v>
      </c>
      <c r="R7" s="6">
        <v>44583</v>
      </c>
      <c r="S7" s="5">
        <v>44588</v>
      </c>
      <c r="T7" s="4" t="s">
        <v>33</v>
      </c>
      <c r="U7" s="4">
        <v>569</v>
      </c>
      <c r="V7" s="4">
        <v>0</v>
      </c>
      <c r="W7" s="4">
        <v>0</v>
      </c>
      <c r="X7" s="4"/>
      <c r="Y7" s="4">
        <v>63773737</v>
      </c>
    </row>
    <row r="8" s="4" customFormat="1" spans="1:23">
      <c r="A8" s="4">
        <v>17220122986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44584</v>
      </c>
      <c r="G8" s="5">
        <v>44585</v>
      </c>
      <c r="H8" s="4">
        <v>1</v>
      </c>
      <c r="I8" s="4">
        <v>1</v>
      </c>
      <c r="J8" s="4">
        <v>1</v>
      </c>
      <c r="K8" s="4" t="s">
        <v>29</v>
      </c>
      <c r="L8" s="4">
        <v>137</v>
      </c>
      <c r="M8" s="4">
        <v>137</v>
      </c>
      <c r="N8" s="4" t="s">
        <v>50</v>
      </c>
      <c r="O8" s="4" t="s">
        <v>31</v>
      </c>
      <c r="P8" s="4" t="s">
        <v>32</v>
      </c>
      <c r="Q8" s="4">
        <v>0</v>
      </c>
      <c r="R8" s="6">
        <v>44584</v>
      </c>
      <c r="S8" s="5">
        <v>44588</v>
      </c>
      <c r="T8" s="4" t="s">
        <v>33</v>
      </c>
      <c r="U8" s="4">
        <v>137</v>
      </c>
      <c r="V8" s="4">
        <v>0</v>
      </c>
      <c r="W8" s="4">
        <v>0</v>
      </c>
    </row>
    <row r="9" s="4" customFormat="1" spans="1:23">
      <c r="A9" s="4">
        <v>17220320300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44584</v>
      </c>
      <c r="G9" s="5">
        <v>44585</v>
      </c>
      <c r="H9" s="4">
        <v>1</v>
      </c>
      <c r="I9" s="4">
        <v>1</v>
      </c>
      <c r="J9" s="4">
        <v>1</v>
      </c>
      <c r="K9" s="4" t="s">
        <v>29</v>
      </c>
      <c r="L9" s="4">
        <v>219</v>
      </c>
      <c r="M9" s="4">
        <v>219</v>
      </c>
      <c r="N9" s="4" t="s">
        <v>53</v>
      </c>
      <c r="O9" s="4" t="s">
        <v>31</v>
      </c>
      <c r="P9" s="4" t="s">
        <v>32</v>
      </c>
      <c r="Q9" s="4">
        <v>0</v>
      </c>
      <c r="R9" s="6">
        <v>44584</v>
      </c>
      <c r="S9" s="5">
        <v>44588</v>
      </c>
      <c r="T9" s="4" t="s">
        <v>33</v>
      </c>
      <c r="U9" s="4">
        <v>219</v>
      </c>
      <c r="V9" s="4">
        <v>0</v>
      </c>
      <c r="W9" s="4">
        <v>0</v>
      </c>
    </row>
    <row r="10" s="4" customFormat="1" spans="1:23">
      <c r="A10" s="4">
        <v>17220458172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44584</v>
      </c>
      <c r="G10" s="5">
        <v>44585</v>
      </c>
      <c r="H10" s="4">
        <v>1</v>
      </c>
      <c r="I10" s="4">
        <v>1</v>
      </c>
      <c r="J10" s="4">
        <v>1</v>
      </c>
      <c r="K10" s="4" t="s">
        <v>29</v>
      </c>
      <c r="L10" s="4">
        <v>448</v>
      </c>
      <c r="M10" s="4">
        <v>448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44584</v>
      </c>
      <c r="S10" s="5">
        <v>44588</v>
      </c>
      <c r="T10" s="4" t="s">
        <v>33</v>
      </c>
      <c r="U10" s="4">
        <v>448</v>
      </c>
      <c r="V10" s="4">
        <v>0</v>
      </c>
      <c r="W10" s="4">
        <v>0</v>
      </c>
    </row>
    <row r="11" s="4" customFormat="1" spans="1:23">
      <c r="A11" s="4">
        <v>17220639834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44584</v>
      </c>
      <c r="G11" s="5">
        <v>44585</v>
      </c>
      <c r="H11" s="4">
        <v>1</v>
      </c>
      <c r="I11" s="4">
        <v>1</v>
      </c>
      <c r="J11" s="4">
        <v>1</v>
      </c>
      <c r="K11" s="4" t="s">
        <v>29</v>
      </c>
      <c r="L11" s="4">
        <v>340</v>
      </c>
      <c r="M11" s="4">
        <v>340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44584</v>
      </c>
      <c r="S11" s="5">
        <v>44588</v>
      </c>
      <c r="T11" s="4" t="s">
        <v>33</v>
      </c>
      <c r="U11" s="4">
        <v>340</v>
      </c>
      <c r="V11" s="4">
        <v>0</v>
      </c>
      <c r="W11" s="4">
        <v>0</v>
      </c>
    </row>
    <row r="12" s="4" customFormat="1" spans="1:25">
      <c r="A12" s="4">
        <v>16960930447</v>
      </c>
      <c r="B12" s="4" t="s">
        <v>25</v>
      </c>
      <c r="C12" s="4" t="s">
        <v>60</v>
      </c>
      <c r="D12" s="4" t="s">
        <v>61</v>
      </c>
      <c r="E12" s="4" t="s">
        <v>62</v>
      </c>
      <c r="F12" s="5">
        <v>44555</v>
      </c>
      <c r="G12" s="5">
        <v>44556</v>
      </c>
      <c r="H12" s="4">
        <v>1</v>
      </c>
      <c r="I12" s="4">
        <v>1</v>
      </c>
      <c r="J12" s="4">
        <v>1</v>
      </c>
      <c r="K12" s="4" t="s">
        <v>29</v>
      </c>
      <c r="L12" s="4">
        <v>-603.67</v>
      </c>
      <c r="M12" s="4">
        <v>-603.67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44541</v>
      </c>
      <c r="S12" s="5">
        <v>44588</v>
      </c>
      <c r="T12" s="4"/>
      <c r="U12" s="4">
        <v>0</v>
      </c>
      <c r="V12" s="4">
        <v>0</v>
      </c>
      <c r="W12" s="4">
        <v>0</v>
      </c>
      <c r="X12" s="4"/>
      <c r="Y12" s="4">
        <v>72613907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"/>
  <sheetViews>
    <sheetView tabSelected="1" workbookViewId="0">
      <selection activeCell="A17" sqref="A17:A19"/>
    </sheetView>
  </sheetViews>
  <sheetFormatPr defaultColWidth="9" defaultRowHeight="13.5"/>
  <cols>
    <col min="1" max="1" width="12.25" style="4" customWidth="1"/>
    <col min="2" max="3" width="11.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hidden="1" spans="1:9">
      <c r="A2" s="4">
        <v>16802045143</v>
      </c>
      <c r="B2" s="5">
        <v>44580</v>
      </c>
      <c r="C2" s="5">
        <v>44585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16946429027</v>
      </c>
      <c r="B3" s="5">
        <v>44581</v>
      </c>
      <c r="C3" s="5">
        <v>44585</v>
      </c>
      <c r="D3" s="4">
        <v>6709</v>
      </c>
      <c r="E3" s="4" t="str">
        <f>VLOOKUP(A3,HOP!A:L,12,0)</f>
        <v>6709.00</v>
      </c>
      <c r="F3" s="4" t="str">
        <f>VLOOKUP(A3,HOP!A:C,3,0)</f>
        <v>2332217</v>
      </c>
      <c r="G3" s="4">
        <f t="shared" ref="G3:G11" si="0">D3-E3</f>
        <v>0</v>
      </c>
      <c r="H3" s="4" t="str">
        <f t="shared" ref="H3:H11" si="1">$H$1&amp;F3</f>
        <v>，2332217</v>
      </c>
      <c r="I3" s="4" t="str">
        <f>VLOOKUP(A3,HOP!A:T,20,0)</f>
        <v>直连</v>
      </c>
    </row>
    <row r="4" s="4" customFormat="1" spans="1:9">
      <c r="A4" s="4">
        <v>17189913132</v>
      </c>
      <c r="B4" s="5">
        <v>44581</v>
      </c>
      <c r="C4" s="5">
        <v>44585</v>
      </c>
      <c r="D4" s="4">
        <v>2976</v>
      </c>
      <c r="E4" s="4" t="str">
        <f>VLOOKUP(A4,HOP!A:L,12,0)</f>
        <v>2976.00</v>
      </c>
      <c r="F4" s="4" t="str">
        <f>VLOOKUP(A4,HOP!A:C,3,0)</f>
        <v>2395642</v>
      </c>
      <c r="G4" s="4">
        <f t="shared" si="0"/>
        <v>0</v>
      </c>
      <c r="H4" s="4" t="str">
        <f t="shared" si="1"/>
        <v>，2395642</v>
      </c>
      <c r="I4" s="4" t="str">
        <f>VLOOKUP(A4,HOP!A:T,20,0)</f>
        <v>直连</v>
      </c>
    </row>
    <row r="5" s="4" customFormat="1" spans="1:9">
      <c r="A5" s="4">
        <v>17198461989</v>
      </c>
      <c r="B5" s="5">
        <v>44582</v>
      </c>
      <c r="C5" s="5">
        <v>44585</v>
      </c>
      <c r="D5" s="4">
        <v>4815</v>
      </c>
      <c r="E5" s="4" t="str">
        <f>VLOOKUP(A5,HOP!A:L,12,0)</f>
        <v>4815.00</v>
      </c>
      <c r="F5" s="4" t="str">
        <f>VLOOKUP(A5,HOP!A:C,3,0)</f>
        <v>2399588</v>
      </c>
      <c r="G5" s="4">
        <f t="shared" si="0"/>
        <v>0</v>
      </c>
      <c r="H5" s="4" t="str">
        <f t="shared" si="1"/>
        <v>，2399588</v>
      </c>
      <c r="I5" s="4" t="str">
        <f>VLOOKUP(A5,HOP!A:T,20,0)</f>
        <v>直连</v>
      </c>
    </row>
    <row r="6" s="4" customFormat="1" spans="1:9">
      <c r="A6" s="4">
        <v>17213153996</v>
      </c>
      <c r="B6" s="5">
        <v>44584</v>
      </c>
      <c r="C6" s="5">
        <v>44585</v>
      </c>
      <c r="D6" s="4">
        <v>569</v>
      </c>
      <c r="E6" s="4" t="str">
        <f>VLOOKUP(A6,HOP!A:L,12,0)</f>
        <v>569.00</v>
      </c>
      <c r="F6" s="4" t="str">
        <f>VLOOKUP(A6,HOP!A:C,3,0)</f>
        <v>2405848</v>
      </c>
      <c r="G6" s="4">
        <f t="shared" si="0"/>
        <v>0</v>
      </c>
      <c r="H6" s="4" t="str">
        <f t="shared" si="1"/>
        <v>，2405848</v>
      </c>
      <c r="I6" s="4" t="str">
        <f>VLOOKUP(A6,HOP!A:T,20,0)</f>
        <v>直连</v>
      </c>
    </row>
    <row r="7" s="4" customFormat="1" spans="1:9">
      <c r="A7" s="4">
        <v>17220122986</v>
      </c>
      <c r="B7" s="5">
        <v>44584</v>
      </c>
      <c r="C7" s="5">
        <v>44585</v>
      </c>
      <c r="D7" s="4">
        <v>137</v>
      </c>
      <c r="E7" s="4" t="str">
        <f>VLOOKUP(A7,HOP!A:L,12,0)</f>
        <v>137.00</v>
      </c>
      <c r="F7" s="4" t="str">
        <f>VLOOKUP(A7,HOP!A:C,3,0)</f>
        <v>2407094</v>
      </c>
      <c r="G7" s="4">
        <f t="shared" si="0"/>
        <v>0</v>
      </c>
      <c r="H7" s="4" t="str">
        <f t="shared" si="1"/>
        <v>，2407094</v>
      </c>
      <c r="I7" s="4" t="str">
        <f>VLOOKUP(A7,HOP!A:T,20,0)</f>
        <v>直连</v>
      </c>
    </row>
    <row r="8" s="4" customFormat="1" spans="1:9">
      <c r="A8" s="4">
        <v>17220320300</v>
      </c>
      <c r="B8" s="5">
        <v>44584</v>
      </c>
      <c r="C8" s="5">
        <v>44585</v>
      </c>
      <c r="D8" s="4">
        <v>219</v>
      </c>
      <c r="E8" s="4" t="str">
        <f>VLOOKUP(A8,HOP!A:L,12,0)</f>
        <v>219.00</v>
      </c>
      <c r="F8" s="4" t="str">
        <f>VLOOKUP(A8,HOP!A:C,3,0)</f>
        <v>2407151</v>
      </c>
      <c r="G8" s="4">
        <f t="shared" si="0"/>
        <v>0</v>
      </c>
      <c r="H8" s="4" t="str">
        <f t="shared" si="1"/>
        <v>，2407151</v>
      </c>
      <c r="I8" s="4" t="str">
        <f>VLOOKUP(A8,HOP!A:T,20,0)</f>
        <v>直连</v>
      </c>
    </row>
    <row r="9" s="4" customFormat="1" spans="1:9">
      <c r="A9" s="4">
        <v>17220458172</v>
      </c>
      <c r="B9" s="5">
        <v>44584</v>
      </c>
      <c r="C9" s="5">
        <v>44585</v>
      </c>
      <c r="D9" s="4">
        <v>448</v>
      </c>
      <c r="E9" s="4" t="str">
        <f>VLOOKUP(A9,HOP!A:L,12,0)</f>
        <v>448.00</v>
      </c>
      <c r="F9" s="4" t="str">
        <f>VLOOKUP(A9,HOP!A:C,3,0)</f>
        <v>2407201</v>
      </c>
      <c r="G9" s="4">
        <f t="shared" si="0"/>
        <v>0</v>
      </c>
      <c r="H9" s="4" t="str">
        <f t="shared" si="1"/>
        <v>，2407201</v>
      </c>
      <c r="I9" s="4" t="str">
        <f>VLOOKUP(A9,HOP!A:T,20,0)</f>
        <v>直连</v>
      </c>
    </row>
    <row r="10" s="4" customFormat="1" spans="1:9">
      <c r="A10" s="4">
        <v>17220639834</v>
      </c>
      <c r="B10" s="5">
        <v>44584</v>
      </c>
      <c r="C10" s="5">
        <v>44585</v>
      </c>
      <c r="D10" s="4">
        <v>340</v>
      </c>
      <c r="E10" s="4" t="str">
        <f>VLOOKUP(A10,HOP!A:L,12,0)</f>
        <v>340.00</v>
      </c>
      <c r="F10" s="4" t="str">
        <f>VLOOKUP(A10,HOP!A:C,3,0)</f>
        <v>2407251</v>
      </c>
      <c r="G10" s="4">
        <f t="shared" si="0"/>
        <v>0</v>
      </c>
      <c r="H10" s="4" t="str">
        <f t="shared" si="1"/>
        <v>，2407251</v>
      </c>
      <c r="I10" s="4" t="str">
        <f>VLOOKUP(A10,HOP!A:T,20,0)</f>
        <v>直连</v>
      </c>
    </row>
    <row r="11" s="4" customFormat="1" spans="1:10">
      <c r="A11" s="4">
        <v>16960930447</v>
      </c>
      <c r="B11" s="5">
        <v>44555</v>
      </c>
      <c r="C11" s="5">
        <v>44556</v>
      </c>
      <c r="D11" s="4">
        <v>-603.67</v>
      </c>
      <c r="E11" s="4" t="e">
        <f>VLOOKUP(A11,HOP!A:L,12,0)</f>
        <v>#N/A</v>
      </c>
      <c r="F11" s="4">
        <v>2335405</v>
      </c>
      <c r="G11" s="4" t="e">
        <f t="shared" si="0"/>
        <v>#N/A</v>
      </c>
      <c r="H11" s="4" t="str">
        <f t="shared" si="1"/>
        <v>，2335405</v>
      </c>
      <c r="I11" s="4" t="e">
        <f>VLOOKUP(A11,HOP!A:T,20,0)</f>
        <v>#N/A</v>
      </c>
      <c r="J11" s="4" t="s">
        <v>65</v>
      </c>
    </row>
    <row r="13" spans="4:4">
      <c r="D13" s="4">
        <f>SUM(D2:D12)</f>
        <v>15609.33</v>
      </c>
    </row>
    <row r="14" spans="4:4">
      <c r="D14" s="4" t="s">
        <v>66</v>
      </c>
    </row>
    <row r="17" spans="1:1">
      <c r="A17" s="4" t="s">
        <v>67</v>
      </c>
    </row>
    <row r="18" spans="1:1">
      <c r="A18" s="4" t="s">
        <v>68</v>
      </c>
    </row>
  </sheetData>
  <autoFilter ref="A1:XFD14">
    <filterColumn colId="3">
      <filters blank="1">
        <filter val="340"/>
        <filter val="15609.33"/>
        <filter val="15609.33 HKD"/>
        <filter val="4815"/>
        <filter val="2976"/>
        <filter val="137"/>
        <filter val="-603.67"/>
        <filter val="448"/>
        <filter val="219"/>
        <filter val="569"/>
        <filter val="67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26" sqref="D2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</row>
    <row r="2" s="1" customFormat="1" spans="1:20">
      <c r="A2" s="3">
        <v>17220639834</v>
      </c>
      <c r="B2" s="1" t="s">
        <v>86</v>
      </c>
      <c r="C2" s="1" t="s">
        <v>87</v>
      </c>
      <c r="D2" s="1" t="s">
        <v>88</v>
      </c>
      <c r="E2" s="1" t="s">
        <v>89</v>
      </c>
      <c r="F2" s="1" t="s">
        <v>86</v>
      </c>
      <c r="G2" s="1" t="s">
        <v>90</v>
      </c>
      <c r="H2" s="1" t="s">
        <v>91</v>
      </c>
      <c r="I2" s="1" t="s">
        <v>92</v>
      </c>
      <c r="J2" s="1" t="s">
        <v>29</v>
      </c>
      <c r="K2" s="1" t="s">
        <v>93</v>
      </c>
      <c r="L2" s="1" t="s">
        <v>93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</row>
    <row r="3" s="1" customFormat="1" spans="1:20">
      <c r="A3" s="3">
        <v>17220458172</v>
      </c>
      <c r="B3" s="1" t="s">
        <v>86</v>
      </c>
      <c r="C3" s="1" t="s">
        <v>101</v>
      </c>
      <c r="D3" s="1" t="s">
        <v>102</v>
      </c>
      <c r="E3" s="1" t="s">
        <v>103</v>
      </c>
      <c r="F3" s="1" t="s">
        <v>86</v>
      </c>
      <c r="G3" s="1" t="s">
        <v>90</v>
      </c>
      <c r="H3" s="1" t="s">
        <v>91</v>
      </c>
      <c r="I3" s="1" t="s">
        <v>104</v>
      </c>
      <c r="J3" s="1" t="s">
        <v>29</v>
      </c>
      <c r="K3" s="1" t="s">
        <v>105</v>
      </c>
      <c r="L3" s="1" t="s">
        <v>105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106</v>
      </c>
      <c r="R3" s="1" t="s">
        <v>98</v>
      </c>
      <c r="S3" s="1" t="s">
        <v>99</v>
      </c>
      <c r="T3" s="1" t="s">
        <v>100</v>
      </c>
    </row>
    <row r="4" s="1" customFormat="1" spans="1:20">
      <c r="A4" s="3">
        <v>17220320300</v>
      </c>
      <c r="B4" s="1" t="s">
        <v>86</v>
      </c>
      <c r="C4" s="1" t="s">
        <v>107</v>
      </c>
      <c r="D4" s="1" t="s">
        <v>108</v>
      </c>
      <c r="E4" s="1" t="s">
        <v>109</v>
      </c>
      <c r="F4" s="1" t="s">
        <v>86</v>
      </c>
      <c r="G4" s="1" t="s">
        <v>90</v>
      </c>
      <c r="H4" s="1" t="s">
        <v>91</v>
      </c>
      <c r="I4" s="1" t="s">
        <v>110</v>
      </c>
      <c r="J4" s="1" t="s">
        <v>29</v>
      </c>
      <c r="K4" s="1" t="s">
        <v>111</v>
      </c>
      <c r="L4" s="1" t="s">
        <v>111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112</v>
      </c>
      <c r="R4" s="1" t="s">
        <v>98</v>
      </c>
      <c r="S4" s="1" t="s">
        <v>99</v>
      </c>
      <c r="T4" s="1" t="s">
        <v>100</v>
      </c>
    </row>
    <row r="5" s="1" customFormat="1" spans="1:20">
      <c r="A5" s="3">
        <v>17220122986</v>
      </c>
      <c r="B5" s="1" t="s">
        <v>86</v>
      </c>
      <c r="C5" s="1" t="s">
        <v>113</v>
      </c>
      <c r="D5" s="1" t="s">
        <v>114</v>
      </c>
      <c r="E5" s="1" t="s">
        <v>115</v>
      </c>
      <c r="F5" s="1" t="s">
        <v>86</v>
      </c>
      <c r="G5" s="1" t="s">
        <v>90</v>
      </c>
      <c r="H5" s="1" t="s">
        <v>91</v>
      </c>
      <c r="I5" s="1" t="s">
        <v>116</v>
      </c>
      <c r="J5" s="1" t="s">
        <v>29</v>
      </c>
      <c r="K5" s="1" t="s">
        <v>117</v>
      </c>
      <c r="L5" s="1" t="s">
        <v>117</v>
      </c>
      <c r="M5" s="1" t="s">
        <v>94</v>
      </c>
      <c r="N5" s="1" t="s">
        <v>94</v>
      </c>
      <c r="O5" s="1" t="s">
        <v>95</v>
      </c>
      <c r="P5" s="1" t="s">
        <v>96</v>
      </c>
      <c r="Q5" s="1" t="s">
        <v>118</v>
      </c>
      <c r="R5" s="1" t="s">
        <v>98</v>
      </c>
      <c r="S5" s="1" t="s">
        <v>99</v>
      </c>
      <c r="T5" s="1" t="s">
        <v>100</v>
      </c>
    </row>
    <row r="6" s="1" customFormat="1" spans="1:20">
      <c r="A6" s="3">
        <v>17213153996</v>
      </c>
      <c r="B6" s="1" t="s">
        <v>119</v>
      </c>
      <c r="C6" s="1" t="s">
        <v>120</v>
      </c>
      <c r="D6" s="1" t="s">
        <v>121</v>
      </c>
      <c r="E6" s="1" t="s">
        <v>122</v>
      </c>
      <c r="F6" s="1" t="s">
        <v>86</v>
      </c>
      <c r="G6" s="1" t="s">
        <v>90</v>
      </c>
      <c r="H6" s="1" t="s">
        <v>91</v>
      </c>
      <c r="I6" s="1" t="s">
        <v>123</v>
      </c>
      <c r="J6" s="1" t="s">
        <v>29</v>
      </c>
      <c r="K6" s="1" t="s">
        <v>124</v>
      </c>
      <c r="L6" s="1" t="s">
        <v>124</v>
      </c>
      <c r="M6" s="1" t="s">
        <v>94</v>
      </c>
      <c r="N6" s="1" t="s">
        <v>94</v>
      </c>
      <c r="O6" s="1" t="s">
        <v>95</v>
      </c>
      <c r="P6" s="1" t="s">
        <v>96</v>
      </c>
      <c r="Q6" s="1" t="s">
        <v>125</v>
      </c>
      <c r="R6" s="1" t="s">
        <v>98</v>
      </c>
      <c r="S6" s="1" t="s">
        <v>99</v>
      </c>
      <c r="T6" s="1" t="s">
        <v>100</v>
      </c>
    </row>
    <row r="7" s="1" customFormat="1" spans="1:20">
      <c r="A7" s="3">
        <v>17198461989</v>
      </c>
      <c r="B7" s="1" t="s">
        <v>126</v>
      </c>
      <c r="C7" s="1" t="s">
        <v>127</v>
      </c>
      <c r="D7" s="1" t="s">
        <v>128</v>
      </c>
      <c r="E7" s="1" t="s">
        <v>129</v>
      </c>
      <c r="F7" s="1" t="s">
        <v>130</v>
      </c>
      <c r="G7" s="1" t="s">
        <v>90</v>
      </c>
      <c r="H7" s="1" t="s">
        <v>91</v>
      </c>
      <c r="I7" s="1" t="s">
        <v>131</v>
      </c>
      <c r="J7" s="1" t="s">
        <v>29</v>
      </c>
      <c r="K7" s="1" t="s">
        <v>132</v>
      </c>
      <c r="L7" s="1" t="s">
        <v>132</v>
      </c>
      <c r="M7" s="1" t="s">
        <v>94</v>
      </c>
      <c r="N7" s="1" t="s">
        <v>94</v>
      </c>
      <c r="O7" s="1" t="s">
        <v>95</v>
      </c>
      <c r="P7" s="1" t="s">
        <v>96</v>
      </c>
      <c r="Q7" s="1" t="s">
        <v>133</v>
      </c>
      <c r="R7" s="1" t="s">
        <v>98</v>
      </c>
      <c r="S7" s="1" t="s">
        <v>99</v>
      </c>
      <c r="T7" s="1" t="s">
        <v>100</v>
      </c>
    </row>
    <row r="8" s="1" customFormat="1" spans="1:20">
      <c r="A8" s="3">
        <v>17189913132</v>
      </c>
      <c r="B8" s="1" t="s">
        <v>134</v>
      </c>
      <c r="C8" s="1" t="s">
        <v>135</v>
      </c>
      <c r="D8" s="1" t="s">
        <v>136</v>
      </c>
      <c r="E8" s="1" t="s">
        <v>137</v>
      </c>
      <c r="F8" s="1" t="s">
        <v>138</v>
      </c>
      <c r="G8" s="1" t="s">
        <v>90</v>
      </c>
      <c r="H8" s="1" t="s">
        <v>91</v>
      </c>
      <c r="I8" s="1" t="s">
        <v>139</v>
      </c>
      <c r="J8" s="1" t="s">
        <v>29</v>
      </c>
      <c r="K8" s="1" t="s">
        <v>140</v>
      </c>
      <c r="L8" s="1" t="s">
        <v>140</v>
      </c>
      <c r="M8" s="1" t="s">
        <v>94</v>
      </c>
      <c r="N8" s="1" t="s">
        <v>94</v>
      </c>
      <c r="O8" s="1" t="s">
        <v>95</v>
      </c>
      <c r="P8" s="1" t="s">
        <v>96</v>
      </c>
      <c r="Q8" s="1" t="s">
        <v>141</v>
      </c>
      <c r="R8" s="1" t="s">
        <v>98</v>
      </c>
      <c r="S8" s="1" t="s">
        <v>99</v>
      </c>
      <c r="T8" s="1" t="s">
        <v>100</v>
      </c>
    </row>
    <row r="9" s="1" customFormat="1" spans="1:20">
      <c r="A9" s="3">
        <v>16946429027</v>
      </c>
      <c r="B9" s="1" t="s">
        <v>142</v>
      </c>
      <c r="C9" s="1" t="s">
        <v>143</v>
      </c>
      <c r="D9" s="1" t="s">
        <v>144</v>
      </c>
      <c r="E9" s="1" t="s">
        <v>145</v>
      </c>
      <c r="F9" s="1" t="s">
        <v>138</v>
      </c>
      <c r="G9" s="1" t="s">
        <v>90</v>
      </c>
      <c r="H9" s="1" t="s">
        <v>91</v>
      </c>
      <c r="I9" s="1" t="s">
        <v>146</v>
      </c>
      <c r="J9" s="1" t="s">
        <v>29</v>
      </c>
      <c r="K9" s="1" t="s">
        <v>147</v>
      </c>
      <c r="L9" s="1" t="s">
        <v>147</v>
      </c>
      <c r="M9" s="1" t="s">
        <v>94</v>
      </c>
      <c r="N9" s="1" t="s">
        <v>94</v>
      </c>
      <c r="O9" s="1" t="s">
        <v>95</v>
      </c>
      <c r="P9" s="1" t="s">
        <v>96</v>
      </c>
      <c r="Q9" s="1" t="s">
        <v>148</v>
      </c>
      <c r="R9" s="1" t="s">
        <v>98</v>
      </c>
      <c r="S9" s="1" t="s">
        <v>99</v>
      </c>
      <c r="T9" s="1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2022-01-27T02:21:19Z</dcterms:created>
  <dcterms:modified xsi:type="dcterms:W3CDTF">2022-01-27T02:27:25Z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DB417828AA7940F1B99614937D99A11E</vt:lpwstr>
  </property>
  <property fmtid="{D5CDD505-2E9C-101B-9397-08002B2CF9AE}" pid="3" name="KSOProductBuildVer">
    <vt:lpwstr>2052-11.1.0.11294</vt:lpwstr>
  </property>
</Properties>
</file>