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20220124-20220130" sheetId="1" r:id="rId1"/>
    <sheet name="20220131-20220206" sheetId="2" r:id="rId2"/>
    <sheet name="对账" sheetId="3" r:id="rId3"/>
    <sheet name="HOP" sheetId="4" r:id="rId4"/>
  </sheets>
  <definedNames>
    <definedName name="_xlnm._FilterDatabase" localSheetId="2" hidden="1">对账!$1:$12</definedName>
  </definedNames>
  <calcPr calcId="144525"/>
</workbook>
</file>

<file path=xl/sharedStrings.xml><?xml version="1.0" encoding="utf-8"?>
<sst xmlns="http://schemas.openxmlformats.org/spreadsheetml/2006/main" count="284" uniqueCount="133">
  <si>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</si>
  <si>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</si>
  <si>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</si>
  <si>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</si>
  <si>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</si>
  <si>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</si>
  <si>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</si>
  <si>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</si>
  <si>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</si>
  <si>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结算金额</t>
  </si>
  <si>
    <t>订单底价</t>
  </si>
  <si>
    <t>技术服务费</t>
  </si>
  <si>
    <t>退技术服务费</t>
  </si>
  <si>
    <t>商家承担优惠总金额</t>
  </si>
  <si>
    <t>商家承担退款</t>
  </si>
  <si>
    <t>公益金额</t>
  </si>
  <si>
    <t>代理商订单号</t>
  </si>
  <si>
    <t>酒店确认号</t>
  </si>
  <si>
    <t>商家ID</t>
  </si>
  <si>
    <t>4872905301296996239</t>
  </si>
  <si>
    <t>贵阳溪山里酒店</t>
  </si>
  <si>
    <t>贵阳市</t>
  </si>
  <si>
    <t>本期应结</t>
  </si>
  <si>
    <t>2022-01-26~2022-01-27</t>
  </si>
  <si>
    <t>高级精致房</t>
  </si>
  <si>
    <t>张庆</t>
  </si>
  <si>
    <t>1</t>
  </si>
  <si>
    <t>底价结算</t>
  </si>
  <si>
    <t>369.00</t>
  </si>
  <si>
    <t>414.00</t>
  </si>
  <si>
    <t>36.00</t>
  </si>
  <si>
    <t>0.00</t>
  </si>
  <si>
    <t>-45.00</t>
  </si>
  <si>
    <t/>
  </si>
  <si>
    <t>1111</t>
  </si>
  <si>
    <t>4872905312110939663</t>
  </si>
  <si>
    <t>2022-01-29~2022-01-30</t>
  </si>
  <si>
    <t>高级大床房</t>
  </si>
  <si>
    <t>吴仕军</t>
  </si>
  <si>
    <t>444.86</t>
  </si>
  <si>
    <t>499.86</t>
  </si>
  <si>
    <t>43.14</t>
  </si>
  <si>
    <t>-55.00</t>
  </si>
  <si>
    <t>177242</t>
  </si>
  <si>
    <t>4872905315979492781</t>
  </si>
  <si>
    <t>2022-01-31~2022-02-01</t>
  </si>
  <si>
    <t>高级双床房</t>
  </si>
  <si>
    <t>李静</t>
  </si>
  <si>
    <t>386.60</t>
  </si>
  <si>
    <t>461.60</t>
  </si>
  <si>
    <t>37.40</t>
  </si>
  <si>
    <t>-75.00</t>
  </si>
  <si>
    <t>177300</t>
  </si>
  <si>
    <t>4872905317286432630</t>
  </si>
  <si>
    <t>2022-02-01~2022-02-02</t>
  </si>
  <si>
    <t>177304</t>
  </si>
  <si>
    <t>4872905323428695349</t>
  </si>
  <si>
    <t>2022-02-02~2022-02-03</t>
  </si>
  <si>
    <t>李祥</t>
  </si>
  <si>
    <t>352.79</t>
  </si>
  <si>
    <t>395.79</t>
  </si>
  <si>
    <t>34.21</t>
  </si>
  <si>
    <t>-43.00</t>
  </si>
  <si>
    <t>177334</t>
  </si>
  <si>
    <t>4872905327821061453</t>
  </si>
  <si>
    <t>2022-02-03~2022-02-04</t>
  </si>
  <si>
    <t>李雪</t>
  </si>
  <si>
    <t>332.73</t>
  </si>
  <si>
    <t>397.73</t>
  </si>
  <si>
    <t>32.27</t>
  </si>
  <si>
    <t>-65.00</t>
  </si>
  <si>
    <t>4872905328706832316</t>
  </si>
  <si>
    <t>广州雅致酒店</t>
  </si>
  <si>
    <t>广州市</t>
  </si>
  <si>
    <t>2022-02-04~2022-02-05</t>
  </si>
  <si>
    <t>豪华江景大床房</t>
  </si>
  <si>
    <t>郑镇杰</t>
  </si>
  <si>
    <t>2002.00</t>
  </si>
  <si>
    <t>197.00</t>
  </si>
  <si>
    <t>2202030194</t>
  </si>
  <si>
    <t>4872905328718855740</t>
  </si>
  <si>
    <t>张维艳</t>
  </si>
  <si>
    <t>177352</t>
  </si>
  <si>
    <t>4872905316507047838</t>
  </si>
  <si>
    <t>2022-02-05~2022-02-06</t>
  </si>
  <si>
    <t>姚瑶</t>
  </si>
  <si>
    <t>177302</t>
  </si>
  <si>
    <t>，</t>
  </si>
  <si>
    <t>202201262048320021</t>
  </si>
  <si>
    <t>202201292322260020</t>
  </si>
  <si>
    <t>202202010900590025</t>
  </si>
  <si>
    <t>202202011107180025</t>
  </si>
  <si>
    <t>202202022045160022</t>
  </si>
  <si>
    <t>202202031959440021</t>
  </si>
  <si>
    <t>202202040858180020</t>
  </si>
  <si>
    <t>202202010836460021</t>
  </si>
  <si>
    <t xml:space="preserve">结算周期20220124-20220130   813.86元 </t>
  </si>
  <si>
    <t>结算周期20220131-20220206   4166.30元</t>
  </si>
  <si>
    <t>A220208164647481 2002元</t>
  </si>
  <si>
    <t>房集：i220208164608  2978.16元</t>
  </si>
  <si>
    <t>总计：4980.16元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</si>
  <si>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</si>
  <si>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</si>
  <si>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</si>
  <si>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</si>
  <si>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</si>
  <si>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</si>
  <si>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</si>
  <si>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</si>
  <si>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</si>
  <si>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</si>
  <si>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</si>
  <si>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</si>
  <si>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</si>
  <si>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</si>
  <si>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</si>
  <si>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</si>
  <si>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</si>
  <si>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</si>
  <si>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</si>
  <si>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2022-02-03</t>
  </si>
  <si>
    <t>2412691</t>
  </si>
  <si>
    <t>雅致酒店(珠江新城广州塔店)</t>
  </si>
  <si>
    <t>2022-02-04</t>
  </si>
  <si>
    <t>2022-02-05</t>
  </si>
  <si>
    <t>退房日周结</t>
  </si>
  <si>
    <t>RMB</t>
  </si>
  <si>
    <t>0</t>
  </si>
  <si>
    <t>美团国内EBK</t>
  </si>
  <si>
    <t>2022-02-03 23:18:00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</si>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</sst>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3"/>
  </cols>
  <sheetData>
    <row r="1" s="3" customForma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3" customFormat="1" spans="1:19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31</v>
      </c>
      <c r="P2" s="3" t="s">
        <v>31</v>
      </c>
      <c r="Q2" s="3" t="s">
        <v>33</v>
      </c>
      <c r="R2" s="3" t="s">
        <v>34</v>
      </c>
      <c r="S2" s="3" t="s">
        <v>33</v>
      </c>
    </row>
    <row r="3" s="3" customFormat="1" spans="1:19">
      <c r="A3" s="3" t="s">
        <v>35</v>
      </c>
      <c r="B3" s="3" t="s">
        <v>20</v>
      </c>
      <c r="C3" s="3" t="s">
        <v>21</v>
      </c>
      <c r="D3" s="3" t="s">
        <v>22</v>
      </c>
      <c r="E3" s="3" t="s">
        <v>36</v>
      </c>
      <c r="F3" s="3" t="s">
        <v>37</v>
      </c>
      <c r="G3" s="3" t="s">
        <v>38</v>
      </c>
      <c r="H3" s="3" t="s">
        <v>26</v>
      </c>
      <c r="I3" s="3" t="s">
        <v>27</v>
      </c>
      <c r="J3" s="3" t="s">
        <v>39</v>
      </c>
      <c r="K3" s="3" t="s">
        <v>40</v>
      </c>
      <c r="L3" s="3" t="s">
        <v>41</v>
      </c>
      <c r="M3" s="3" t="s">
        <v>31</v>
      </c>
      <c r="N3" s="3" t="s">
        <v>42</v>
      </c>
      <c r="O3" s="3" t="s">
        <v>31</v>
      </c>
      <c r="P3" s="3" t="s">
        <v>31</v>
      </c>
      <c r="Q3" s="3" t="s">
        <v>33</v>
      </c>
      <c r="R3" s="3" t="s">
        <v>43</v>
      </c>
      <c r="S3" s="3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25" sqref="E25"/>
    </sheetView>
  </sheetViews>
  <sheetFormatPr defaultColWidth="9" defaultRowHeight="13.5" outlineLevelRow="7"/>
  <cols>
    <col min="1" max="16384" width="9" style="3"/>
  </cols>
  <sheetData>
    <row r="1" s="3" customForma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="3" customFormat="1" spans="1:19">
      <c r="A2" s="3" t="s">
        <v>44</v>
      </c>
      <c r="B2" s="3" t="s">
        <v>20</v>
      </c>
      <c r="C2" s="3" t="s">
        <v>21</v>
      </c>
      <c r="D2" s="3" t="s">
        <v>22</v>
      </c>
      <c r="E2" s="3" t="s">
        <v>45</v>
      </c>
      <c r="F2" s="3" t="s">
        <v>46</v>
      </c>
      <c r="G2" s="3" t="s">
        <v>47</v>
      </c>
      <c r="H2" s="3" t="s">
        <v>26</v>
      </c>
      <c r="I2" s="3" t="s">
        <v>27</v>
      </c>
      <c r="J2" s="3" t="s">
        <v>48</v>
      </c>
      <c r="K2" s="3" t="s">
        <v>49</v>
      </c>
      <c r="L2" s="3" t="s">
        <v>50</v>
      </c>
      <c r="M2" s="3" t="s">
        <v>31</v>
      </c>
      <c r="N2" s="3" t="s">
        <v>51</v>
      </c>
      <c r="O2" s="3" t="s">
        <v>31</v>
      </c>
      <c r="P2" s="3" t="s">
        <v>31</v>
      </c>
      <c r="Q2" s="3" t="s">
        <v>33</v>
      </c>
      <c r="R2" s="3" t="s">
        <v>52</v>
      </c>
      <c r="S2" s="3" t="s">
        <v>33</v>
      </c>
    </row>
    <row r="3" s="3" customFormat="1" spans="1:19">
      <c r="A3" s="3" t="s">
        <v>53</v>
      </c>
      <c r="B3" s="3" t="s">
        <v>20</v>
      </c>
      <c r="C3" s="3" t="s">
        <v>21</v>
      </c>
      <c r="D3" s="3" t="s">
        <v>22</v>
      </c>
      <c r="E3" s="3" t="s">
        <v>54</v>
      </c>
      <c r="F3" s="3" t="s">
        <v>46</v>
      </c>
      <c r="G3" s="3" t="s">
        <v>47</v>
      </c>
      <c r="H3" s="3" t="s">
        <v>26</v>
      </c>
      <c r="I3" s="3" t="s">
        <v>27</v>
      </c>
      <c r="J3" s="3" t="s">
        <v>48</v>
      </c>
      <c r="K3" s="3" t="s">
        <v>49</v>
      </c>
      <c r="L3" s="3" t="s">
        <v>50</v>
      </c>
      <c r="M3" s="3" t="s">
        <v>31</v>
      </c>
      <c r="N3" s="3" t="s">
        <v>51</v>
      </c>
      <c r="O3" s="3" t="s">
        <v>31</v>
      </c>
      <c r="P3" s="3" t="s">
        <v>31</v>
      </c>
      <c r="Q3" s="3" t="s">
        <v>33</v>
      </c>
      <c r="R3" s="3" t="s">
        <v>55</v>
      </c>
      <c r="S3" s="3" t="s">
        <v>33</v>
      </c>
    </row>
    <row r="4" s="3" customFormat="1" spans="1:19">
      <c r="A4" s="3" t="s">
        <v>56</v>
      </c>
      <c r="B4" s="3" t="s">
        <v>20</v>
      </c>
      <c r="C4" s="3" t="s">
        <v>21</v>
      </c>
      <c r="D4" s="3" t="s">
        <v>22</v>
      </c>
      <c r="E4" s="3" t="s">
        <v>57</v>
      </c>
      <c r="F4" s="3" t="s">
        <v>24</v>
      </c>
      <c r="G4" s="3" t="s">
        <v>58</v>
      </c>
      <c r="H4" s="3" t="s">
        <v>26</v>
      </c>
      <c r="I4" s="3" t="s">
        <v>27</v>
      </c>
      <c r="J4" s="3" t="s">
        <v>59</v>
      </c>
      <c r="K4" s="3" t="s">
        <v>60</v>
      </c>
      <c r="L4" s="3" t="s">
        <v>61</v>
      </c>
      <c r="M4" s="3" t="s">
        <v>31</v>
      </c>
      <c r="N4" s="3" t="s">
        <v>62</v>
      </c>
      <c r="O4" s="3" t="s">
        <v>31</v>
      </c>
      <c r="P4" s="3" t="s">
        <v>31</v>
      </c>
      <c r="Q4" s="3" t="s">
        <v>33</v>
      </c>
      <c r="R4" s="3" t="s">
        <v>63</v>
      </c>
      <c r="S4" s="3" t="s">
        <v>33</v>
      </c>
    </row>
    <row r="5" s="3" customFormat="1" spans="1:19">
      <c r="A5" s="3" t="s">
        <v>64</v>
      </c>
      <c r="B5" s="3" t="s">
        <v>20</v>
      </c>
      <c r="C5" s="3" t="s">
        <v>21</v>
      </c>
      <c r="D5" s="3" t="s">
        <v>22</v>
      </c>
      <c r="E5" s="3" t="s">
        <v>65</v>
      </c>
      <c r="F5" s="3" t="s">
        <v>24</v>
      </c>
      <c r="G5" s="3" t="s">
        <v>66</v>
      </c>
      <c r="H5" s="3" t="s">
        <v>26</v>
      </c>
      <c r="I5" s="3" t="s">
        <v>27</v>
      </c>
      <c r="J5" s="3" t="s">
        <v>67</v>
      </c>
      <c r="K5" s="3" t="s">
        <v>68</v>
      </c>
      <c r="L5" s="3" t="s">
        <v>69</v>
      </c>
      <c r="M5" s="3" t="s">
        <v>31</v>
      </c>
      <c r="N5" s="3" t="s">
        <v>70</v>
      </c>
      <c r="O5" s="3" t="s">
        <v>31</v>
      </c>
      <c r="P5" s="3" t="s">
        <v>31</v>
      </c>
      <c r="Q5" s="3" t="s">
        <v>33</v>
      </c>
      <c r="R5" s="3" t="s">
        <v>34</v>
      </c>
      <c r="S5" s="3" t="s">
        <v>33</v>
      </c>
    </row>
    <row r="6" s="3" customFormat="1" spans="1:19">
      <c r="A6" s="3" t="s">
        <v>71</v>
      </c>
      <c r="B6" s="3" t="s">
        <v>72</v>
      </c>
      <c r="C6" s="3" t="s">
        <v>73</v>
      </c>
      <c r="D6" s="3" t="s">
        <v>22</v>
      </c>
      <c r="E6" s="3" t="s">
        <v>74</v>
      </c>
      <c r="F6" s="3" t="s">
        <v>75</v>
      </c>
      <c r="G6" s="3" t="s">
        <v>76</v>
      </c>
      <c r="H6" s="3" t="s">
        <v>26</v>
      </c>
      <c r="I6" s="3" t="s">
        <v>27</v>
      </c>
      <c r="J6" s="3" t="s">
        <v>77</v>
      </c>
      <c r="K6" s="3" t="s">
        <v>77</v>
      </c>
      <c r="L6" s="3" t="s">
        <v>78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33</v>
      </c>
      <c r="R6" s="3" t="s">
        <v>79</v>
      </c>
      <c r="S6" s="3" t="s">
        <v>33</v>
      </c>
    </row>
    <row r="7" s="3" customFormat="1" spans="1:19">
      <c r="A7" s="3" t="s">
        <v>80</v>
      </c>
      <c r="B7" s="3" t="s">
        <v>20</v>
      </c>
      <c r="C7" s="3" t="s">
        <v>21</v>
      </c>
      <c r="D7" s="3" t="s">
        <v>22</v>
      </c>
      <c r="E7" s="3" t="s">
        <v>74</v>
      </c>
      <c r="F7" s="3" t="s">
        <v>24</v>
      </c>
      <c r="G7" s="3" t="s">
        <v>81</v>
      </c>
      <c r="H7" s="3" t="s">
        <v>26</v>
      </c>
      <c r="I7" s="3" t="s">
        <v>27</v>
      </c>
      <c r="J7" s="3" t="s">
        <v>59</v>
      </c>
      <c r="K7" s="3" t="s">
        <v>60</v>
      </c>
      <c r="L7" s="3" t="s">
        <v>61</v>
      </c>
      <c r="M7" s="3" t="s">
        <v>31</v>
      </c>
      <c r="N7" s="3" t="s">
        <v>62</v>
      </c>
      <c r="O7" s="3" t="s">
        <v>31</v>
      </c>
      <c r="P7" s="3" t="s">
        <v>31</v>
      </c>
      <c r="Q7" s="3" t="s">
        <v>33</v>
      </c>
      <c r="R7" s="3" t="s">
        <v>82</v>
      </c>
      <c r="S7" s="3" t="s">
        <v>33</v>
      </c>
    </row>
    <row r="8" s="3" customFormat="1" spans="1:19">
      <c r="A8" s="3" t="s">
        <v>83</v>
      </c>
      <c r="B8" s="3" t="s">
        <v>20</v>
      </c>
      <c r="C8" s="3" t="s">
        <v>21</v>
      </c>
      <c r="D8" s="3" t="s">
        <v>22</v>
      </c>
      <c r="E8" s="3" t="s">
        <v>84</v>
      </c>
      <c r="F8" s="3" t="s">
        <v>24</v>
      </c>
      <c r="G8" s="3" t="s">
        <v>85</v>
      </c>
      <c r="H8" s="3" t="s">
        <v>26</v>
      </c>
      <c r="I8" s="3" t="s">
        <v>27</v>
      </c>
      <c r="J8" s="3" t="s">
        <v>59</v>
      </c>
      <c r="K8" s="3" t="s">
        <v>60</v>
      </c>
      <c r="L8" s="3" t="s">
        <v>61</v>
      </c>
      <c r="M8" s="3" t="s">
        <v>31</v>
      </c>
      <c r="N8" s="3" t="s">
        <v>62</v>
      </c>
      <c r="O8" s="3" t="s">
        <v>31</v>
      </c>
      <c r="P8" s="3" t="s">
        <v>31</v>
      </c>
      <c r="Q8" s="3" t="s">
        <v>33</v>
      </c>
      <c r="R8" s="3" t="s">
        <v>86</v>
      </c>
      <c r="S8" s="3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8" sqref="A28:C30"/>
    </sheetView>
  </sheetViews>
  <sheetFormatPr defaultColWidth="9" defaultRowHeight="13.5"/>
  <cols>
    <col min="1" max="1" width="20.125" style="3" customWidth="1"/>
    <col min="2" max="2" width="24.125" style="3" customWidth="1"/>
    <col min="3" max="16367" width="9" style="3"/>
  </cols>
  <sheetData>
    <row r="1" s="3" customFormat="1" spans="1:7">
      <c r="A1" s="3" t="s">
        <v>0</v>
      </c>
      <c r="B1" s="3" t="s">
        <v>4</v>
      </c>
      <c r="C1" s="3" t="s">
        <v>9</v>
      </c>
      <c r="G1" s="3" t="s">
        <v>87</v>
      </c>
    </row>
    <row r="2" s="3" customFormat="1" spans="1:9">
      <c r="A2" s="5" t="s">
        <v>19</v>
      </c>
      <c r="B2" s="3" t="s">
        <v>23</v>
      </c>
      <c r="C2" s="4">
        <v>369</v>
      </c>
      <c r="D2" s="3">
        <v>369</v>
      </c>
      <c r="E2" s="5" t="s">
        <v>88</v>
      </c>
      <c r="F2" s="3">
        <f>C2-D2</f>
        <v>0</v>
      </c>
      <c r="G2" s="3" t="str">
        <f>$G$1&amp;E2</f>
        <v>，202201262048320021</v>
      </c>
      <c r="H2" s="3" t="e">
        <f>VLOOKUP(A2,HOP!A:T,20,0)</f>
        <v>#N/A</v>
      </c>
      <c r="I2" s="3">
        <v>1.26</v>
      </c>
    </row>
    <row r="3" s="3" customFormat="1" spans="1:9">
      <c r="A3" s="5" t="s">
        <v>35</v>
      </c>
      <c r="B3" s="3" t="s">
        <v>36</v>
      </c>
      <c r="C3" s="4">
        <v>444.86</v>
      </c>
      <c r="D3" s="3">
        <v>444.86</v>
      </c>
      <c r="E3" s="5" t="s">
        <v>89</v>
      </c>
      <c r="F3" s="3">
        <f t="shared" ref="F3:F10" si="0">C3-D3</f>
        <v>0</v>
      </c>
      <c r="G3" s="3" t="str">
        <f t="shared" ref="G3:G10" si="1">$G$1&amp;E3</f>
        <v>，202201292322260020</v>
      </c>
      <c r="H3" s="3" t="e">
        <f>VLOOKUP(A3,HOP!A:T,20,0)</f>
        <v>#N/A</v>
      </c>
      <c r="I3" s="3">
        <v>1.29</v>
      </c>
    </row>
    <row r="4" s="3" customFormat="1" spans="1:9">
      <c r="A4" s="5" t="s">
        <v>44</v>
      </c>
      <c r="B4" s="3" t="s">
        <v>45</v>
      </c>
      <c r="C4" s="4">
        <v>386.6</v>
      </c>
      <c r="D4" s="3">
        <v>386.6</v>
      </c>
      <c r="E4" s="5" t="s">
        <v>90</v>
      </c>
      <c r="F4" s="3">
        <f t="shared" si="0"/>
        <v>0</v>
      </c>
      <c r="G4" s="3" t="str">
        <f t="shared" si="1"/>
        <v>，202202010900590025</v>
      </c>
      <c r="H4" s="3" t="e">
        <f>VLOOKUP(A4,HOP!A:T,20,0)</f>
        <v>#N/A</v>
      </c>
      <c r="I4" s="3">
        <v>2.1</v>
      </c>
    </row>
    <row r="5" s="3" customFormat="1" spans="1:9">
      <c r="A5" s="5" t="s">
        <v>53</v>
      </c>
      <c r="B5" s="3" t="s">
        <v>54</v>
      </c>
      <c r="C5" s="4">
        <v>386.6</v>
      </c>
      <c r="D5" s="3">
        <v>386.6</v>
      </c>
      <c r="E5" s="5" t="s">
        <v>91</v>
      </c>
      <c r="F5" s="3">
        <f t="shared" si="0"/>
        <v>0</v>
      </c>
      <c r="G5" s="3" t="str">
        <f t="shared" si="1"/>
        <v>，202202011107180025</v>
      </c>
      <c r="H5" s="3" t="e">
        <f>VLOOKUP(A5,HOP!A:T,20,0)</f>
        <v>#N/A</v>
      </c>
      <c r="I5" s="3">
        <v>2.1</v>
      </c>
    </row>
    <row r="6" s="3" customFormat="1" spans="1:9">
      <c r="A6" s="5" t="s">
        <v>56</v>
      </c>
      <c r="B6" s="3" t="s">
        <v>57</v>
      </c>
      <c r="C6" s="4">
        <v>352.79</v>
      </c>
      <c r="D6" s="3">
        <v>352.79</v>
      </c>
      <c r="E6" s="5" t="s">
        <v>92</v>
      </c>
      <c r="F6" s="3">
        <f t="shared" si="0"/>
        <v>0</v>
      </c>
      <c r="G6" s="3" t="str">
        <f t="shared" si="1"/>
        <v>，202202022045160022</v>
      </c>
      <c r="H6" s="3" t="e">
        <f>VLOOKUP(A6,HOP!A:T,20,0)</f>
        <v>#N/A</v>
      </c>
      <c r="I6" s="3">
        <v>2.2</v>
      </c>
    </row>
    <row r="7" s="3" customFormat="1" spans="1:9">
      <c r="A7" s="5" t="s">
        <v>64</v>
      </c>
      <c r="B7" s="3" t="s">
        <v>65</v>
      </c>
      <c r="C7" s="4">
        <v>332.73</v>
      </c>
      <c r="D7" s="3">
        <v>332.73</v>
      </c>
      <c r="E7" s="5" t="s">
        <v>93</v>
      </c>
      <c r="F7" s="3">
        <f t="shared" si="0"/>
        <v>0</v>
      </c>
      <c r="G7" s="3" t="str">
        <f t="shared" si="1"/>
        <v>，202202031959440021</v>
      </c>
      <c r="H7" s="3" t="e">
        <f>VLOOKUP(A7,HOP!A:T,20,0)</f>
        <v>#N/A</v>
      </c>
      <c r="I7" s="3">
        <v>2.3</v>
      </c>
    </row>
    <row r="8" s="3" customFormat="1" spans="1:8">
      <c r="A8" s="3" t="s">
        <v>71</v>
      </c>
      <c r="B8" s="3" t="s">
        <v>74</v>
      </c>
      <c r="C8" s="4">
        <v>2002</v>
      </c>
      <c r="D8" s="3" t="str">
        <f>VLOOKUP(A8,HOP!A:L,12,0)</f>
        <v>2002.00</v>
      </c>
      <c r="E8" s="3" t="str">
        <f>VLOOKUP(A8,HOP!A:C,3,0)</f>
        <v>2412691</v>
      </c>
      <c r="F8" s="3">
        <f t="shared" si="0"/>
        <v>0</v>
      </c>
      <c r="G8" s="3" t="str">
        <f t="shared" si="1"/>
        <v>，2412691</v>
      </c>
      <c r="H8" s="3" t="str">
        <f>VLOOKUP(A8,HOP!A:T,20,0)</f>
        <v>直采</v>
      </c>
    </row>
    <row r="9" s="3" customFormat="1" spans="1:9">
      <c r="A9" s="5" t="s">
        <v>80</v>
      </c>
      <c r="B9" s="3" t="s">
        <v>74</v>
      </c>
      <c r="C9" s="4">
        <v>352.79</v>
      </c>
      <c r="D9" s="3">
        <v>352.79</v>
      </c>
      <c r="E9" s="5" t="s">
        <v>94</v>
      </c>
      <c r="F9" s="3">
        <f t="shared" si="0"/>
        <v>0</v>
      </c>
      <c r="G9" s="3" t="str">
        <f t="shared" si="1"/>
        <v>，202202040858180020</v>
      </c>
      <c r="H9" s="3" t="e">
        <f>VLOOKUP(A9,HOP!A:T,20,0)</f>
        <v>#N/A</v>
      </c>
      <c r="I9" s="3">
        <v>2.4</v>
      </c>
    </row>
    <row r="10" s="3" customFormat="1" spans="1:9">
      <c r="A10" s="5" t="s">
        <v>83</v>
      </c>
      <c r="B10" s="3" t="s">
        <v>84</v>
      </c>
      <c r="C10" s="4">
        <v>352.79</v>
      </c>
      <c r="D10" s="3">
        <v>352.79</v>
      </c>
      <c r="E10" s="5" t="s">
        <v>95</v>
      </c>
      <c r="F10" s="3">
        <f t="shared" si="0"/>
        <v>0</v>
      </c>
      <c r="G10" s="3" t="str">
        <f t="shared" si="1"/>
        <v>，202202010836460021</v>
      </c>
      <c r="H10" s="3" t="e">
        <f>VLOOKUP(A10,HOP!A:T,20,0)</f>
        <v>#N/A</v>
      </c>
      <c r="I10" s="3">
        <v>2.1</v>
      </c>
    </row>
    <row r="12" spans="3:3">
      <c r="C12" s="3">
        <f>SUM(C2:C11)</f>
        <v>4980.16</v>
      </c>
    </row>
    <row r="21" spans="1:6">
      <c r="A21" s="3" t="s">
        <v>96</v>
      </c>
      <c r="F21" s="3">
        <v>813.86</v>
      </c>
    </row>
    <row r="22" spans="1:6">
      <c r="A22" s="3" t="s">
        <v>97</v>
      </c>
      <c r="F22" s="3">
        <v>4166.3</v>
      </c>
    </row>
    <row r="23" spans="6:6">
      <c r="F23" s="3">
        <f>SUM(F21:F22)</f>
        <v>4980.16</v>
      </c>
    </row>
    <row r="28" spans="1:3">
      <c r="A28" s="3" t="s">
        <v>98</v>
      </c>
      <c r="C28" s="3">
        <v>2002</v>
      </c>
    </row>
    <row r="29" spans="1:3">
      <c r="A29" s="3" t="s">
        <v>99</v>
      </c>
      <c r="C29" s="3">
        <v>2978.16</v>
      </c>
    </row>
    <row r="30" spans="1:3">
      <c r="A30" s="3" t="s">
        <v>100</v>
      </c>
      <c r="C30" s="3">
        <f>SUM(C28:C29)</f>
        <v>4980.16</v>
      </c>
    </row>
  </sheetData>
  <autoFilter ref="A1:XFD12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</v>
      </c>
      <c r="E1" s="2" t="s">
        <v>104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1" t="s">
        <v>71</v>
      </c>
      <c r="B2" s="1" t="s">
        <v>120</v>
      </c>
      <c r="C2" s="1" t="s">
        <v>121</v>
      </c>
      <c r="D2" s="1" t="s">
        <v>122</v>
      </c>
      <c r="E2" s="1" t="s">
        <v>76</v>
      </c>
      <c r="F2" s="1" t="s">
        <v>123</v>
      </c>
      <c r="G2" s="1" t="s">
        <v>124</v>
      </c>
      <c r="H2" s="1" t="s">
        <v>125</v>
      </c>
      <c r="I2" s="1" t="s">
        <v>77</v>
      </c>
      <c r="J2" s="1" t="s">
        <v>126</v>
      </c>
      <c r="K2" s="1" t="s">
        <v>77</v>
      </c>
      <c r="L2" s="1" t="s">
        <v>77</v>
      </c>
      <c r="M2" s="1" t="s">
        <v>127</v>
      </c>
      <c r="N2" s="1" t="s">
        <v>127</v>
      </c>
      <c r="O2" s="1" t="s">
        <v>31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20220124-20220130</vt:lpstr>
      <vt:lpstr>20220131-20220206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2022-02-08T08:34:35Z</dcterms:created>
  <dcterms:modified xsi:type="dcterms:W3CDTF">2022-02-08T08:46:01Z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F405BDF61B5D4FBDA01D82930A25C464</vt:lpwstr>
  </property>
  <property fmtid="{D5CDD505-2E9C-101B-9397-08002B2CF9AE}" pid="3" name="KSOProductBuildVer">
    <vt:lpwstr>2052-11.1.0.11294</vt:lpwstr>
  </property>
</Properties>
</file>