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<sst xmlns="http://schemas.openxmlformats.org/spreadsheetml/2006/main" count="109" uniqueCount="78">
  <si>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</si>
  <si>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</si>
  <si>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</si>
  <si>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</si>
  <si>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</si>
  <si>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</si>
  <si>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</si>
  <si>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</si>
  <si>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</si>
  <si>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</si>
  <si>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</si>
  <si>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</si>
  <si>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</si>
  <si>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</si>
  <si>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</si>
  <si>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</si>
  <si>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</si>
  <si>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</si>
  <si>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</si>
  <si>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</si>
  <si>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</si>
  <si>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</si>
  <si>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</si>
  <si>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</si>
  <si>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</si>
  <si>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</si>
  <si>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</si>
  <si>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[雷州]城市便捷酒店(雷州西湖大道店)(71585354)</t>
  </si>
  <si>
    <t>精选大床房&lt;双人入住&gt;&lt;内宾&gt;&lt;预付&gt;&lt;无早&gt;</t>
  </si>
  <si>
    <t>CNY</t>
  </si>
  <si>
    <t>黄小玲</t>
  </si>
  <si>
    <t>CA11323220208CNY</t>
  </si>
  <si>
    <t>未提现</t>
  </si>
  <si>
    <t>携程开票</t>
  </si>
  <si>
    <t>[都江堰]都江堰希尔顿欢朋酒店(83841622)</t>
  </si>
  <si>
    <t>高级双床房&lt;双人入住&gt;&lt;内宾&gt;&lt;预付&gt;&lt;双早&gt;</t>
  </si>
  <si>
    <t>郑莉莎</t>
  </si>
  <si>
    <t>，</t>
  </si>
  <si>
    <t>A220208093925481</t>
  </si>
  <si>
    <t>CNY / HKD 当前参考汇率: 1.225061193</t>
  </si>
  <si>
    <t>总计： 1079.05 CNY/
1321.9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</si>
  <si>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</si>
  <si>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</si>
  <si>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</si>
  <si>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</si>
  <si>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</si>
  <si>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</si>
  <si>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</si>
  <si>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</si>
  <si>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</si>
  <si>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</si>
  <si>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</si>
  <si>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</si>
  <si>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</si>
  <si>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</si>
  <si>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</si>
  <si>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</si>
  <si>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</si>
  <si>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2022-02-03</t>
  </si>
  <si>
    <t>2412569</t>
  </si>
  <si>
    <t>成都都江堰希尔顿欢朋酒店</t>
  </si>
  <si>
    <t>2022-02-04</t>
  </si>
  <si>
    <t>2022-02-05</t>
  </si>
  <si>
    <t>退房日月结</t>
  </si>
  <si>
    <t>471.13</t>
  </si>
  <si>
    <t>RMB</t>
  </si>
  <si>
    <t>0</t>
  </si>
  <si>
    <t>0.00</t>
  </si>
  <si>
    <t>携程汇智国内直连</t>
  </si>
  <si>
    <t>2022-02-03 19:25:19</t>
  </si>
  <si>
    <t>否</t>
  </si>
  <si>
    <t>汇智国际旅游发展有限公司</t>
  </si>
  <si>
    <t>直连</t>
  </si>
  <si>
    <t>2022-02-02</t>
  </si>
  <si>
    <t>2412091</t>
  </si>
  <si>
    <t>城市便捷湛江雷州西湖大道店</t>
  </si>
  <si>
    <t>607.92</t>
  </si>
  <si>
    <t>2022-02-02 18:19:06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</si>
</sst>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22" fillId="17" borderId="4" applyNumberFormat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17271118891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44595</v>
      </c>
      <c r="G2" s="5">
        <v>44597</v>
      </c>
      <c r="H2" s="4">
        <v>1</v>
      </c>
      <c r="I2" s="4">
        <v>2</v>
      </c>
      <c r="J2" s="4">
        <v>2</v>
      </c>
      <c r="K2" s="4" t="s">
        <v>29</v>
      </c>
      <c r="L2" s="4">
        <v>607.92</v>
      </c>
      <c r="M2" s="4">
        <v>607.92</v>
      </c>
      <c r="N2" s="4" t="s">
        <v>30</v>
      </c>
      <c r="O2" s="4" t="s">
        <v>31</v>
      </c>
      <c r="P2" s="4" t="s">
        <v>32</v>
      </c>
      <c r="Q2" s="4">
        <v>0</v>
      </c>
      <c r="R2" s="6">
        <v>44594</v>
      </c>
      <c r="S2" s="5">
        <v>44600</v>
      </c>
      <c r="T2" s="4" t="s">
        <v>33</v>
      </c>
      <c r="U2" s="4">
        <v>607.92</v>
      </c>
      <c r="V2" s="4">
        <v>0</v>
      </c>
      <c r="W2" s="4">
        <v>0</v>
      </c>
    </row>
    <row r="3" s="4" customFormat="1" spans="1:23">
      <c r="A3" s="4">
        <v>17278238364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44596</v>
      </c>
      <c r="G3" s="5">
        <v>44597</v>
      </c>
      <c r="H3" s="4">
        <v>1</v>
      </c>
      <c r="I3" s="4">
        <v>1</v>
      </c>
      <c r="J3" s="4">
        <v>1</v>
      </c>
      <c r="K3" s="4" t="s">
        <v>29</v>
      </c>
      <c r="L3" s="4">
        <v>471.13</v>
      </c>
      <c r="M3" s="4">
        <v>471.13</v>
      </c>
      <c r="N3" s="4" t="s">
        <v>36</v>
      </c>
      <c r="O3" s="4" t="s">
        <v>31</v>
      </c>
      <c r="P3" s="4" t="s">
        <v>32</v>
      </c>
      <c r="Q3" s="4">
        <v>0</v>
      </c>
      <c r="R3" s="6">
        <v>44595</v>
      </c>
      <c r="S3" s="5">
        <v>44600</v>
      </c>
      <c r="T3" s="4" t="s">
        <v>33</v>
      </c>
      <c r="U3" s="4">
        <v>471.13</v>
      </c>
      <c r="V3" s="4">
        <v>0</v>
      </c>
      <c r="W3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1" sqref="A11:A13"/>
    </sheetView>
  </sheetViews>
  <sheetFormatPr defaultColWidth="9" defaultRowHeight="13.5"/>
  <cols>
    <col min="1" max="1" width="15.375" style="4" customWidth="1"/>
    <col min="2" max="3" width="9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4">
        <v>17271118891</v>
      </c>
      <c r="B2" s="5">
        <v>44595</v>
      </c>
      <c r="C2" s="5">
        <v>44597</v>
      </c>
      <c r="D2" s="4">
        <v>607.92</v>
      </c>
      <c r="E2" s="4" t="str">
        <f>VLOOKUP(A2,HOP!A:L,12,0)</f>
        <v>607.92</v>
      </c>
      <c r="F2" s="4" t="str">
        <f>VLOOKUP(A2,HOP!A:C,3,0)</f>
        <v>2412091</v>
      </c>
      <c r="G2" s="4">
        <f>D2-E2</f>
        <v>0</v>
      </c>
      <c r="H2" s="4" t="str">
        <f>$H$1&amp;F2</f>
        <v>，2412091</v>
      </c>
      <c r="I2" s="4" t="str">
        <f>VLOOKUP(A2,HOP!A:T,20,0)</f>
        <v>直连</v>
      </c>
    </row>
    <row r="3" s="4" customFormat="1" spans="1:9">
      <c r="A3" s="4">
        <v>17278238364</v>
      </c>
      <c r="B3" s="5">
        <v>44596</v>
      </c>
      <c r="C3" s="5">
        <v>44597</v>
      </c>
      <c r="D3" s="4">
        <v>471.13</v>
      </c>
      <c r="E3" s="4" t="str">
        <f>VLOOKUP(A3,HOP!A:L,12,0)</f>
        <v>471.13</v>
      </c>
      <c r="F3" s="4" t="str">
        <f>VLOOKUP(A3,HOP!A:C,3,0)</f>
        <v>2412569</v>
      </c>
      <c r="G3" s="4">
        <f>D3-E3</f>
        <v>0</v>
      </c>
      <c r="H3" s="4" t="str">
        <f>$H$1&amp;F3</f>
        <v>，2412569</v>
      </c>
      <c r="I3" s="4" t="str">
        <f>VLOOKUP(A3,HOP!A:T,20,0)</f>
        <v>直连</v>
      </c>
    </row>
    <row r="5" spans="4:4">
      <c r="D5" s="4">
        <f>SUM(D2:D4)</f>
        <v>1079.05</v>
      </c>
    </row>
    <row r="11" spans="1:1">
      <c r="A11" s="4" t="s">
        <v>38</v>
      </c>
    </row>
    <row r="12" spans="1:1">
      <c r="A12" s="4" t="s">
        <v>39</v>
      </c>
    </row>
    <row r="13" spans="1:1">
      <c r="A13" s="4" t="s">
        <v>40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0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</row>
    <row r="2" s="1" customFormat="1" spans="1:20">
      <c r="A2" s="3">
        <v>17278238364</v>
      </c>
      <c r="B2" s="1" t="s">
        <v>58</v>
      </c>
      <c r="C2" s="1" t="s">
        <v>59</v>
      </c>
      <c r="D2" s="1" t="s">
        <v>60</v>
      </c>
      <c r="E2" s="1" t="s">
        <v>36</v>
      </c>
      <c r="F2" s="1" t="s">
        <v>61</v>
      </c>
      <c r="G2" s="1" t="s">
        <v>62</v>
      </c>
      <c r="H2" s="1" t="s">
        <v>63</v>
      </c>
      <c r="I2" s="1" t="s">
        <v>64</v>
      </c>
      <c r="J2" s="1" t="s">
        <v>65</v>
      </c>
      <c r="K2" s="1" t="s">
        <v>64</v>
      </c>
      <c r="L2" s="1" t="s">
        <v>64</v>
      </c>
      <c r="M2" s="1" t="s">
        <v>66</v>
      </c>
      <c r="N2" s="1" t="s">
        <v>66</v>
      </c>
      <c r="O2" s="1" t="s">
        <v>67</v>
      </c>
      <c r="P2" s="1" t="s">
        <v>68</v>
      </c>
      <c r="Q2" s="1" t="s">
        <v>69</v>
      </c>
      <c r="R2" s="1" t="s">
        <v>70</v>
      </c>
      <c r="S2" s="1" t="s">
        <v>71</v>
      </c>
      <c r="T2" s="1" t="s">
        <v>72</v>
      </c>
    </row>
    <row r="3" s="1" customFormat="1" spans="1:20">
      <c r="A3" s="3">
        <v>17271118891</v>
      </c>
      <c r="B3" s="1" t="s">
        <v>73</v>
      </c>
      <c r="C3" s="1" t="s">
        <v>74</v>
      </c>
      <c r="D3" s="1" t="s">
        <v>75</v>
      </c>
      <c r="E3" s="1" t="s">
        <v>30</v>
      </c>
      <c r="F3" s="1" t="s">
        <v>58</v>
      </c>
      <c r="G3" s="1" t="s">
        <v>62</v>
      </c>
      <c r="H3" s="1" t="s">
        <v>63</v>
      </c>
      <c r="I3" s="1" t="s">
        <v>76</v>
      </c>
      <c r="J3" s="1" t="s">
        <v>65</v>
      </c>
      <c r="K3" s="1" t="s">
        <v>76</v>
      </c>
      <c r="L3" s="1" t="s">
        <v>76</v>
      </c>
      <c r="M3" s="1" t="s">
        <v>66</v>
      </c>
      <c r="N3" s="1" t="s">
        <v>66</v>
      </c>
      <c r="O3" s="1" t="s">
        <v>67</v>
      </c>
      <c r="P3" s="1" t="s">
        <v>68</v>
      </c>
      <c r="Q3" s="1" t="s">
        <v>77</v>
      </c>
      <c r="R3" s="1" t="s">
        <v>70</v>
      </c>
      <c r="S3" s="1" t="s">
        <v>71</v>
      </c>
      <c r="T3" s="1" t="s">
        <v>72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2022-02-08T01:21:19Z</dcterms:created>
  <dcterms:modified xsi:type="dcterms:W3CDTF">2022-02-08T01:38:56Z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B0855DA9CD4241CE8BF2F7666A88E2C7</vt:lpwstr>
  </property>
  <property fmtid="{D5CDD505-2E9C-101B-9397-08002B2CF9AE}" pid="3" name="KSOProductBuildVer">
    <vt:lpwstr>2052-11.1.0.11294</vt:lpwstr>
  </property>
</Properties>
</file>