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<sst xmlns="http://schemas.openxmlformats.org/spreadsheetml/2006/main" count="428" uniqueCount="183">
  <si>
    <t>去哪儿网酒店预付对账单</t>
  </si>
  <si>
    <t>供应商名称：</t>
  </si>
  <si>
    <t>趣悠游</t>
  </si>
  <si>
    <t>结算周期：</t>
  </si>
  <si>
    <t>2022-01-31至2022-02-06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</si>
  <si>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</si>
  <si>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</si>
  <si>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</si>
  <si>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</si>
  <si>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</si>
  <si>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</si>
  <si>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</si>
  <si>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</si>
  <si>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</si>
  <si>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</si>
  <si>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</si>
  <si>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</si>
  <si>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</si>
  <si>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</si>
  <si>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</si>
  <si>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¥4,343.00</t>
  </si>
  <si>
    <t>¥1,020.00</t>
  </si>
  <si>
    <t>¥280.00</t>
  </si>
  <si>
    <t>¥3,043.00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</si>
  <si>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</si>
  <si>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</si>
  <si>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</si>
  <si>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</si>
  <si>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</si>
  <si>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</si>
  <si>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</si>
  <si>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</si>
  <si>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</si>
  <si>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</si>
  <si>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</si>
  <si>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</si>
  <si>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</si>
  <si>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</si>
  <si>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</si>
  <si>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</si>
  <si>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</si>
  <si>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</si>
  <si>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</si>
  <si>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</si>
  <si>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</si>
  <si>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</si>
  <si>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</si>
  <si>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</si>
  <si>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</si>
  <si>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</si>
  <si>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</si>
  <si>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</si>
  <si>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</si>
  <si>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</si>
  <si>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</si>
  <si>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</si>
  <si>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</si>
  <si>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</si>
  <si>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</si>
  <si>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</si>
  <si>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</si>
  <si>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</si>
  <si>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</si>
  <si>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</si>
  <si>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</si>
  <si>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</si>
  <si>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</si>
  <si>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</si>
  <si>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</si>
  <si>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</si>
  <si>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702826872531</t>
  </si>
  <si>
    <t>2310918</t>
  </si>
  <si>
    <t>酒店预付</t>
  </si>
  <si>
    <t>否</t>
  </si>
  <si>
    <t>普通</t>
  </si>
  <si>
    <t>245698234</t>
  </si>
  <si>
    <t>澳门巴黎人</t>
  </si>
  <si>
    <t>1626188</t>
  </si>
  <si>
    <t>ZHOU/TIANYU|ZHOU/RUYI</t>
  </si>
  <si>
    <t>2021-11-24</t>
  </si>
  <si>
    <t>2022-01-30</t>
  </si>
  <si>
    <t>2022-02-01</t>
  </si>
  <si>
    <t>¥1,758.00</t>
  </si>
  <si>
    <t>¥118.00</t>
  </si>
  <si>
    <t>¥1,640.00</t>
  </si>
  <si>
    <t>Deluxe Double Room</t>
  </si>
  <si>
    <t>WEBSITE</t>
  </si>
  <si>
    <t>702888911608</t>
  </si>
  <si>
    <t>2409106</t>
  </si>
  <si>
    <t>197284169</t>
  </si>
  <si>
    <t>新加坡M Social酒店 (Staycation Approved)</t>
  </si>
  <si>
    <t>WANG/WANG|GUO/GUO</t>
  </si>
  <si>
    <t>2022-01-25</t>
  </si>
  <si>
    <t>2022-01-31</t>
  </si>
  <si>
    <t>¥726.00</t>
  </si>
  <si>
    <t>¥79.00</t>
  </si>
  <si>
    <t>¥647.00</t>
  </si>
  <si>
    <t>Alcove Cosy Queen Room</t>
  </si>
  <si>
    <t>702895419773</t>
  </si>
  <si>
    <t>2411582</t>
  </si>
  <si>
    <t>197295179</t>
  </si>
  <si>
    <t>曼谷铂尔曼皇权酒店 (SHA Plus+)</t>
  </si>
  <si>
    <t>YANG/FULIN</t>
  </si>
  <si>
    <t>2022-02-08</t>
  </si>
  <si>
    <t>2022-02-11</t>
  </si>
  <si>
    <t>2022-02-01 13:16:10</t>
  </si>
  <si>
    <t>Superior Room</t>
  </si>
  <si>
    <t>702896429032</t>
  </si>
  <si>
    <t>2411913</t>
  </si>
  <si>
    <t>197337662</t>
  </si>
  <si>
    <t>芭堤雅布莱顿大酒店</t>
  </si>
  <si>
    <t>ZHANG/SHUAI</t>
  </si>
  <si>
    <t>2022-02-02</t>
  </si>
  <si>
    <t>2022-02-03</t>
  </si>
  <si>
    <t>¥266.00</t>
  </si>
  <si>
    <t>¥27.00</t>
  </si>
  <si>
    <t>¥239.00</t>
  </si>
  <si>
    <t>Deluxe Room with City View</t>
  </si>
  <si>
    <t>702899863530</t>
  </si>
  <si>
    <t>2413121</t>
  </si>
  <si>
    <t>197287832</t>
  </si>
  <si>
    <t>曼谷 W 酒店 (SHA Plus+)</t>
  </si>
  <si>
    <t>WANG/YING</t>
  </si>
  <si>
    <t>2022-02-05</t>
  </si>
  <si>
    <t>2022-02-06</t>
  </si>
  <si>
    <t>¥573.00</t>
  </si>
  <si>
    <t>¥56.00</t>
  </si>
  <si>
    <t>¥517.00</t>
  </si>
  <si>
    <t>Wonderful Room</t>
  </si>
  <si>
    <t>合计</t>
  </si>
  <si>
    <t/>
  </si>
  <si>
    <t>¥3,323.00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</si>
  <si>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</si>
  <si>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</si>
  <si>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</si>
  <si>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</si>
  <si>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</si>
  <si>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</si>
  <si>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</si>
  <si>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</si>
  <si>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</si>
  <si>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A220209111114481</t>
  </si>
  <si>
    <t>A220209111133481</t>
  </si>
  <si>
    <r>
      <t>总计：</t>
    </r>
    <r>
      <rPr>
        <sz val="10"/>
        <rFont val="Arial"/>
        <charset val="134"/>
      </rPr>
      <t>3043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</si>
  <si>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</si>
  <si>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</si>
  <si>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</si>
  <si>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</si>
  <si>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</si>
  <si>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</si>
  <si>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</si>
  <si>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</si>
  <si>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</si>
  <si>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</si>
  <si>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</si>
  <si>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</si>
  <si>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</si>
  <si>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</si>
  <si>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</si>
  <si>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</si>
  <si>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曼谷W酒店</t>
  </si>
  <si>
    <t>WANG YING</t>
  </si>
  <si>
    <t>退房日周结</t>
  </si>
  <si>
    <t>517.00</t>
  </si>
  <si>
    <t>RMB</t>
  </si>
  <si>
    <t>0</t>
  </si>
  <si>
    <t>0.00</t>
  </si>
  <si>
    <t>趣悠游国际直连</t>
  </si>
  <si>
    <t>2022-02-05 09:41:35</t>
  </si>
  <si>
    <t>广州汇登信息科技有限公司</t>
  </si>
  <si>
    <t>直采</t>
  </si>
  <si>
    <t>芭堤雅布赖顿大酒店</t>
  </si>
  <si>
    <t>ZHANG SHUAI</t>
  </si>
  <si>
    <t>239.00</t>
  </si>
  <si>
    <t>2022-02-02 11:43:10</t>
  </si>
  <si>
    <t>新加坡M Social酒店 (SG Clean)</t>
  </si>
  <si>
    <t>WANG WANG,GUO GUO</t>
  </si>
  <si>
    <t>647.00</t>
  </si>
  <si>
    <t>2022-01-29 09:35:57</t>
  </si>
  <si>
    <t>ZHOU TIANYU,ZHOU RUYI</t>
  </si>
  <si>
    <t>1640.00</t>
  </si>
  <si>
    <t>2021-11-24 20:13:18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</si>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</sst>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6" borderId="1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0" fillId="22" borderId="1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3</v>
      </c>
      <c r="N4" s="7" t="s">
        <v>81</v>
      </c>
      <c r="O4" s="7" t="s">
        <v>103</v>
      </c>
      <c r="P4" s="7" t="s">
        <v>104</v>
      </c>
      <c r="Q4" s="7"/>
      <c r="R4" s="11" t="s">
        <v>21</v>
      </c>
      <c r="S4" s="12" t="s">
        <v>21</v>
      </c>
      <c r="T4" s="7" t="s">
        <v>105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112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123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customHeight="1" spans="1:32">
      <c r="A7" s="10" t="s">
        <v>129</v>
      </c>
      <c r="B7" s="10"/>
      <c r="C7" s="10" t="s">
        <v>130</v>
      </c>
      <c r="D7" s="10"/>
      <c r="E7" s="10"/>
      <c r="F7" s="10"/>
      <c r="G7" s="10" t="s">
        <v>130</v>
      </c>
      <c r="H7" s="10" t="s">
        <v>130</v>
      </c>
      <c r="I7" s="10" t="s">
        <v>130</v>
      </c>
      <c r="J7" s="10" t="s">
        <v>130</v>
      </c>
      <c r="K7" s="10" t="s">
        <v>130</v>
      </c>
      <c r="L7" s="10" t="s">
        <v>130</v>
      </c>
      <c r="M7" s="10" t="s">
        <v>130</v>
      </c>
      <c r="N7" s="10" t="s">
        <v>130</v>
      </c>
      <c r="O7" s="10" t="s">
        <v>130</v>
      </c>
      <c r="P7" s="10" t="s">
        <v>130</v>
      </c>
      <c r="Q7" s="10"/>
      <c r="R7" s="13" t="s">
        <v>20</v>
      </c>
      <c r="S7" s="13" t="s">
        <v>21</v>
      </c>
      <c r="T7" s="10" t="s">
        <v>130</v>
      </c>
      <c r="U7" s="13"/>
      <c r="V7" s="13" t="s">
        <v>131</v>
      </c>
      <c r="W7" s="13" t="s">
        <v>22</v>
      </c>
      <c r="X7" s="13"/>
      <c r="Y7" s="13"/>
      <c r="Z7" s="13"/>
      <c r="AA7" s="10"/>
      <c r="AB7" s="13"/>
      <c r="AC7" s="10"/>
      <c r="AD7" s="10" t="s">
        <v>130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9" t="s">
        <v>136</v>
      </c>
      <c r="M1" s="4" t="s">
        <v>137</v>
      </c>
      <c r="N1" s="4" t="s">
        <v>138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1640</v>
      </c>
      <c r="E2" t="str">
        <f>VLOOKUP(A2,HOP!A:L,12,0)</f>
        <v>1640.00</v>
      </c>
      <c r="F2" t="str">
        <f>VLOOKUP(A2,HOP!A:C,3,0)</f>
        <v>2310918</v>
      </c>
      <c r="G2">
        <f>D2-E2</f>
        <v>0</v>
      </c>
      <c r="H2" t="str">
        <f>$H$1&amp;F2</f>
        <v>，2310918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647</v>
      </c>
      <c r="E3" t="str">
        <f>VLOOKUP(A3,HOP!A:L,12,0)</f>
        <v>647.00</v>
      </c>
      <c r="F3" t="str">
        <f>VLOOKUP(A3,HOP!A:C,3,0)</f>
        <v>2409106</v>
      </c>
      <c r="G3">
        <f>D3-E3</f>
        <v>0</v>
      </c>
      <c r="H3" t="str">
        <f>$H$1&amp;F3</f>
        <v>，2409106</v>
      </c>
      <c r="I3" t="str">
        <f>VLOOKUP(A3,HOP!A:T,20,0)</f>
        <v>直采</v>
      </c>
    </row>
    <row r="4" ht="14.25" hidden="1" customHeight="1" spans="1:9">
      <c r="A4" s="6" t="s">
        <v>98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VLOOKUP(A4,HOP!A:T,20,0)</f>
        <v>#N/A</v>
      </c>
    </row>
    <row r="5" ht="14.25" customHeight="1" spans="1:9">
      <c r="A5" s="6" t="s">
        <v>107</v>
      </c>
      <c r="B5" s="7" t="s">
        <v>112</v>
      </c>
      <c r="C5" s="7" t="s">
        <v>113</v>
      </c>
      <c r="D5" s="3">
        <v>239</v>
      </c>
      <c r="E5" t="str">
        <f>VLOOKUP(A5,HOP!A:L,12,0)</f>
        <v>239.00</v>
      </c>
      <c r="F5" t="str">
        <f>VLOOKUP(A5,HOP!A:C,3,0)</f>
        <v>2411913</v>
      </c>
      <c r="G5">
        <f>D5-E5</f>
        <v>0</v>
      </c>
      <c r="H5" t="str">
        <f>$H$1&amp;F5</f>
        <v>，2411913</v>
      </c>
      <c r="I5" t="str">
        <f>VLOOKUP(A5,HOP!A:T,20,0)</f>
        <v>直采</v>
      </c>
    </row>
    <row r="6" ht="14.25" customHeight="1" spans="1:9">
      <c r="A6" s="6" t="s">
        <v>118</v>
      </c>
      <c r="B6" s="7" t="s">
        <v>123</v>
      </c>
      <c r="C6" s="7" t="s">
        <v>124</v>
      </c>
      <c r="D6" s="3">
        <v>517</v>
      </c>
      <c r="E6" t="str">
        <f>VLOOKUP(A6,HOP!A:L,12,0)</f>
        <v>517.00</v>
      </c>
      <c r="F6" t="str">
        <f>VLOOKUP(A6,HOP!A:C,3,0)</f>
        <v>2413121</v>
      </c>
      <c r="G6">
        <f>D6-E6</f>
        <v>0</v>
      </c>
      <c r="H6" t="str">
        <f>$H$1&amp;F6</f>
        <v>，2413121</v>
      </c>
      <c r="I6" t="str">
        <f>VLOOKUP(A6,HOP!A:T,20,0)</f>
        <v>直采</v>
      </c>
    </row>
    <row r="8" spans="4:4">
      <c r="D8" s="3">
        <f>SUM(D2:D7)</f>
        <v>3043</v>
      </c>
    </row>
    <row r="9" ht="14.25" spans="4:4">
      <c r="D9" s="8" t="s">
        <v>23</v>
      </c>
    </row>
    <row r="12" spans="1:3">
      <c r="A12" t="s">
        <v>141</v>
      </c>
      <c r="C12">
        <v>1403</v>
      </c>
    </row>
    <row r="13" spans="1:3">
      <c r="A13" t="s">
        <v>142</v>
      </c>
      <c r="C13">
        <v>1640</v>
      </c>
    </row>
    <row r="14" spans="1:3">
      <c r="A14" s="5" t="s">
        <v>143</v>
      </c>
      <c r="C14">
        <f>SUBTOTAL(9,C12:C13)</f>
        <v>3043</v>
      </c>
    </row>
  </sheetData>
  <autoFilter ref="A1:I6">
    <filterColumn colId="3">
      <filters>
        <filter val="239.00"/>
        <filter val="517.00"/>
        <filter val="647.00"/>
        <filter val="1,64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1" t="s">
        <v>118</v>
      </c>
      <c r="B2" s="1" t="s">
        <v>123</v>
      </c>
      <c r="C2" s="1" t="s">
        <v>119</v>
      </c>
      <c r="D2" s="1" t="s">
        <v>160</v>
      </c>
      <c r="E2" s="1" t="s">
        <v>161</v>
      </c>
      <c r="F2" s="1" t="s">
        <v>123</v>
      </c>
      <c r="G2" s="1" t="s">
        <v>124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73</v>
      </c>
      <c r="S2" s="1" t="s">
        <v>169</v>
      </c>
      <c r="T2" s="1" t="s">
        <v>170</v>
      </c>
    </row>
    <row r="3" s="1" customFormat="1" spans="1:20">
      <c r="A3" s="1" t="s">
        <v>107</v>
      </c>
      <c r="B3" s="1" t="s">
        <v>112</v>
      </c>
      <c r="C3" s="1" t="s">
        <v>108</v>
      </c>
      <c r="D3" s="1" t="s">
        <v>171</v>
      </c>
      <c r="E3" s="1" t="s">
        <v>172</v>
      </c>
      <c r="F3" s="1" t="s">
        <v>112</v>
      </c>
      <c r="G3" s="1" t="s">
        <v>113</v>
      </c>
      <c r="H3" s="1" t="s">
        <v>162</v>
      </c>
      <c r="I3" s="1" t="s">
        <v>173</v>
      </c>
      <c r="J3" s="1" t="s">
        <v>164</v>
      </c>
      <c r="K3" s="1" t="s">
        <v>173</v>
      </c>
      <c r="L3" s="1" t="s">
        <v>173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174</v>
      </c>
      <c r="R3" s="1" t="s">
        <v>73</v>
      </c>
      <c r="S3" s="1" t="s">
        <v>169</v>
      </c>
      <c r="T3" s="1" t="s">
        <v>170</v>
      </c>
    </row>
    <row r="4" s="1" customFormat="1" spans="1:20">
      <c r="A4" s="1" t="s">
        <v>87</v>
      </c>
      <c r="B4" s="1" t="s">
        <v>92</v>
      </c>
      <c r="C4" s="1" t="s">
        <v>88</v>
      </c>
      <c r="D4" s="1" t="s">
        <v>175</v>
      </c>
      <c r="E4" s="1" t="s">
        <v>176</v>
      </c>
      <c r="F4" s="1" t="s">
        <v>93</v>
      </c>
      <c r="G4" s="1" t="s">
        <v>81</v>
      </c>
      <c r="H4" s="1" t="s">
        <v>162</v>
      </c>
      <c r="I4" s="1" t="s">
        <v>177</v>
      </c>
      <c r="J4" s="1" t="s">
        <v>164</v>
      </c>
      <c r="K4" s="1" t="s">
        <v>177</v>
      </c>
      <c r="L4" s="1" t="s">
        <v>177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178</v>
      </c>
      <c r="R4" s="1" t="s">
        <v>73</v>
      </c>
      <c r="S4" s="1" t="s">
        <v>169</v>
      </c>
      <c r="T4" s="1" t="s">
        <v>170</v>
      </c>
    </row>
    <row r="5" s="1" customFormat="1" spans="1:20">
      <c r="A5" s="1" t="s">
        <v>70</v>
      </c>
      <c r="B5" s="1" t="s">
        <v>79</v>
      </c>
      <c r="C5" s="1" t="s">
        <v>71</v>
      </c>
      <c r="D5" s="1" t="s">
        <v>76</v>
      </c>
      <c r="E5" s="1" t="s">
        <v>179</v>
      </c>
      <c r="F5" s="1" t="s">
        <v>80</v>
      </c>
      <c r="G5" s="1" t="s">
        <v>81</v>
      </c>
      <c r="H5" s="1" t="s">
        <v>162</v>
      </c>
      <c r="I5" s="1" t="s">
        <v>180</v>
      </c>
      <c r="J5" s="1" t="s">
        <v>164</v>
      </c>
      <c r="K5" s="1" t="s">
        <v>180</v>
      </c>
      <c r="L5" s="1" t="s">
        <v>180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181</v>
      </c>
      <c r="R5" s="1" t="s">
        <v>73</v>
      </c>
      <c r="S5" s="1" t="s">
        <v>169</v>
      </c>
      <c r="T5" s="1" t="s">
        <v>182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476E0E617D5D450CAFD19EEE948C736B</vt:lpwstr>
  </property>
</Properties>
</file>