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<sst xmlns="http://schemas.openxmlformats.org/spreadsheetml/2006/main" count="270" uniqueCount="119">
  <si>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</si>
  <si>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</si>
  <si>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</si>
  <si>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</si>
  <si>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</si>
  <si>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</si>
  <si>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</si>
  <si>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</si>
  <si>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</si>
  <si>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</si>
  <si>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</si>
  <si>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</si>
  <si>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</si>
  <si>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</si>
  <si>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</si>
  <si>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</si>
  <si>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</si>
  <si>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</si>
  <si>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</si>
  <si>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</si>
  <si>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</si>
  <si>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</si>
  <si>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</si>
  <si>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</si>
  <si>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</si>
  <si>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</si>
  <si>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</si>
  <si>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[桂林]桂林俏CIAO酒店(82707847)</t>
  </si>
  <si>
    <t>归漓·印象双床房(至少连住2晚及以上)&lt;双人入住&gt;&lt;双早&gt;</t>
  </si>
  <si>
    <t>CNY</t>
  </si>
  <si>
    <t>CHOCKLINGO/LISA KIM,Vardanyan/Kristine</t>
  </si>
  <si>
    <t>CA363220209CNY</t>
  </si>
  <si>
    <t>未提现</t>
  </si>
  <si>
    <t>携程开票</t>
  </si>
  <si>
    <t>CHOCKLINGO LISA KIM</t>
  </si>
  <si>
    <t>[德钦]德钦奔子栏丽世酒店(79656169)</t>
  </si>
  <si>
    <t>尊尚大床房&lt;双人入住&gt;&lt;限量抢购&gt;&lt;双早&gt;&lt;铂金会员&gt;&lt;交叉用户机票，高铁，汽车，船票，用车&gt;</t>
  </si>
  <si>
    <t>陈丹</t>
  </si>
  <si>
    <t>[广州]广州石奥客栈(81450490)</t>
  </si>
  <si>
    <t>标准海景套房&lt;双人入住&gt;&lt;双早&gt;</t>
  </si>
  <si>
    <t>陈绮颖</t>
  </si>
  <si>
    <t>[苏州]苏州也度假·竹邻居客栈(84968148)</t>
  </si>
  <si>
    <t>大床房&lt;双早&gt;</t>
  </si>
  <si>
    <t>肖雯</t>
  </si>
  <si>
    <t>[南宁]南宁青花里艺术酒店(83108355)</t>
  </si>
  <si>
    <t>雅韵大床房&lt;无早&gt;</t>
  </si>
  <si>
    <t>周磊</t>
  </si>
  <si>
    <t>取消</t>
  </si>
  <si>
    <t>[梅州]梅州麓湖山酒店(67856423)</t>
  </si>
  <si>
    <t>标准双床房&lt;双人入住&gt;&lt;内宾&gt;&lt;日历房套餐高价值&gt;&lt;预付&gt;&lt;双早&gt;&lt;新酒店礼盒&gt;</t>
  </si>
  <si>
    <t>张湘伟</t>
  </si>
  <si>
    <t>雅韵双床房&lt;双早&gt;</t>
  </si>
  <si>
    <t>冯贵通</t>
  </si>
  <si>
    <t>acknowledge</t>
  </si>
  <si>
    <t>，</t>
  </si>
  <si>
    <t>A220209095741481</t>
  </si>
  <si>
    <t>A220209095829481</t>
  </si>
  <si>
    <t>CNY / HKD 当前参考汇率: 1.223543356</t>
  </si>
  <si>
    <t>总计： 4329.18 CNY/
5296.94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</si>
  <si>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</si>
  <si>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</si>
  <si>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</si>
  <si>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</si>
  <si>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</si>
  <si>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</si>
  <si>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</si>
  <si>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</si>
  <si>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</si>
  <si>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</si>
  <si>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</si>
  <si>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</si>
  <si>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</si>
  <si>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</si>
  <si>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</si>
  <si>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</si>
  <si>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</si>
  <si>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2022-01-24</t>
  </si>
  <si>
    <t>2408359</t>
  </si>
  <si>
    <t>南宁青花里艺术酒店</t>
  </si>
  <si>
    <t>2022-01-25</t>
  </si>
  <si>
    <t>退房日周结</t>
  </si>
  <si>
    <t>261.00</t>
  </si>
  <si>
    <t>RMB</t>
  </si>
  <si>
    <t>0</t>
  </si>
  <si>
    <t>0.00</t>
  </si>
  <si>
    <t>携程国内直连(DD)</t>
  </si>
  <si>
    <t>2022-01-24 21:05:39</t>
  </si>
  <si>
    <t>否</t>
  </si>
  <si>
    <t>汇智国际旅游发展有限公司</t>
  </si>
  <si>
    <t>直采</t>
  </si>
  <si>
    <t>2407971</t>
  </si>
  <si>
    <t>梅州麓湖山酒店</t>
  </si>
  <si>
    <t>295.18</t>
  </si>
  <si>
    <t>2022-01-24 15:32:15</t>
  </si>
  <si>
    <t>Saas酒店</t>
  </si>
  <si>
    <t>2407556</t>
  </si>
  <si>
    <t>183.00</t>
  </si>
  <si>
    <t>2022-01-24 08:16:15</t>
  </si>
  <si>
    <t>2022-01-21</t>
  </si>
  <si>
    <t>2405255</t>
  </si>
  <si>
    <t>苏州也度假·竹邻居客栈</t>
  </si>
  <si>
    <t>325.00</t>
  </si>
  <si>
    <t>2022-01-22 09:39:24</t>
  </si>
  <si>
    <t>2405089</t>
  </si>
  <si>
    <t>广州石奥客栈</t>
  </si>
  <si>
    <t>910.00</t>
  </si>
  <si>
    <t>2022-01-21 19:29:14</t>
  </si>
  <si>
    <t>2022-01-16</t>
  </si>
  <si>
    <t>2394060</t>
  </si>
  <si>
    <t>茶马道奔子栏丽世酒店</t>
  </si>
  <si>
    <t>855.00</t>
  </si>
  <si>
    <t>2022-01-16 12:32:33</t>
  </si>
  <si>
    <t>2022-01-12</t>
  </si>
  <si>
    <t>2386990</t>
  </si>
  <si>
    <t>桂林俏CIAO酒店</t>
  </si>
  <si>
    <t>CHOCKLINGO LISA KIM,Vardanyan Kristine</t>
  </si>
  <si>
    <t>2022-01-22</t>
  </si>
  <si>
    <t>1500.00</t>
  </si>
  <si>
    <t>2022-01-12 21:51:46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</si>
</sst>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20" fillId="7" borderId="1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17165357139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44583</v>
      </c>
      <c r="G2" s="5">
        <v>44586</v>
      </c>
      <c r="H2" s="4">
        <v>1</v>
      </c>
      <c r="I2" s="4">
        <v>3</v>
      </c>
      <c r="J2" s="4">
        <v>3</v>
      </c>
      <c r="K2" s="4" t="s">
        <v>29</v>
      </c>
      <c r="L2" s="4">
        <v>1500</v>
      </c>
      <c r="M2" s="4">
        <v>1500</v>
      </c>
      <c r="N2" s="4" t="s">
        <v>30</v>
      </c>
      <c r="O2" s="4" t="s">
        <v>31</v>
      </c>
      <c r="P2" s="4" t="s">
        <v>32</v>
      </c>
      <c r="Q2" s="4">
        <v>0</v>
      </c>
      <c r="R2" s="6">
        <v>44573</v>
      </c>
      <c r="S2" s="5">
        <v>44601</v>
      </c>
      <c r="T2" s="4" t="s">
        <v>33</v>
      </c>
      <c r="U2" s="4">
        <v>1500</v>
      </c>
      <c r="V2" s="4">
        <v>0</v>
      </c>
      <c r="W2" s="4">
        <v>0</v>
      </c>
      <c r="X2" s="4">
        <v>2386990</v>
      </c>
      <c r="Y2" s="4" t="s">
        <v>34</v>
      </c>
    </row>
    <row r="3" s="4" customFormat="1" spans="1:25">
      <c r="A3" s="4">
        <v>17184936190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44585</v>
      </c>
      <c r="G3" s="5">
        <v>44586</v>
      </c>
      <c r="H3" s="4">
        <v>1</v>
      </c>
      <c r="I3" s="4">
        <v>1</v>
      </c>
      <c r="J3" s="4">
        <v>1</v>
      </c>
      <c r="K3" s="4" t="s">
        <v>29</v>
      </c>
      <c r="L3" s="4">
        <v>855</v>
      </c>
      <c r="M3" s="4">
        <v>855</v>
      </c>
      <c r="N3" s="4" t="s">
        <v>37</v>
      </c>
      <c r="O3" s="4" t="s">
        <v>31</v>
      </c>
      <c r="P3" s="4" t="s">
        <v>32</v>
      </c>
      <c r="Q3" s="4">
        <v>0</v>
      </c>
      <c r="R3" s="6">
        <v>44577</v>
      </c>
      <c r="S3" s="5">
        <v>44601</v>
      </c>
      <c r="T3" s="4" t="s">
        <v>33</v>
      </c>
      <c r="U3" s="4">
        <v>855</v>
      </c>
      <c r="V3" s="4">
        <v>0</v>
      </c>
      <c r="W3" s="4">
        <v>0</v>
      </c>
      <c r="X3" s="4">
        <v>2394060</v>
      </c>
      <c r="Y3" s="4">
        <v>2201160002</v>
      </c>
    </row>
    <row r="4" s="4" customFormat="1" spans="1:25">
      <c r="A4" s="4">
        <v>17211658407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44585</v>
      </c>
      <c r="G4" s="5">
        <v>44586</v>
      </c>
      <c r="H4" s="4">
        <v>1</v>
      </c>
      <c r="I4" s="4">
        <v>1</v>
      </c>
      <c r="J4" s="4">
        <v>1</v>
      </c>
      <c r="K4" s="4" t="s">
        <v>29</v>
      </c>
      <c r="L4" s="4">
        <v>910</v>
      </c>
      <c r="M4" s="4">
        <v>910</v>
      </c>
      <c r="N4" s="4" t="s">
        <v>40</v>
      </c>
      <c r="O4" s="4" t="s">
        <v>31</v>
      </c>
      <c r="P4" s="4" t="s">
        <v>32</v>
      </c>
      <c r="Q4" s="4">
        <v>0</v>
      </c>
      <c r="R4" s="6">
        <v>44582</v>
      </c>
      <c r="S4" s="5">
        <v>44601</v>
      </c>
      <c r="T4" s="4" t="s">
        <v>33</v>
      </c>
      <c r="U4" s="4">
        <v>910</v>
      </c>
      <c r="V4" s="4">
        <v>0</v>
      </c>
      <c r="W4" s="4">
        <v>0</v>
      </c>
      <c r="X4" s="4">
        <v>2405089</v>
      </c>
      <c r="Y4" s="4">
        <v>2201210018</v>
      </c>
    </row>
    <row r="5" s="4" customFormat="1" spans="1:23">
      <c r="A5" s="4">
        <v>17211908534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44585</v>
      </c>
      <c r="G5" s="5">
        <v>44586</v>
      </c>
      <c r="H5" s="4">
        <v>1</v>
      </c>
      <c r="I5" s="4">
        <v>1</v>
      </c>
      <c r="J5" s="4">
        <v>1</v>
      </c>
      <c r="K5" s="4" t="s">
        <v>29</v>
      </c>
      <c r="L5" s="4">
        <v>325</v>
      </c>
      <c r="M5" s="4">
        <v>325</v>
      </c>
      <c r="N5" s="4" t="s">
        <v>43</v>
      </c>
      <c r="O5" s="4" t="s">
        <v>31</v>
      </c>
      <c r="P5" s="4" t="s">
        <v>32</v>
      </c>
      <c r="Q5" s="4">
        <v>0</v>
      </c>
      <c r="R5" s="6">
        <v>44582</v>
      </c>
      <c r="S5" s="5">
        <v>44601</v>
      </c>
      <c r="T5" s="4" t="s">
        <v>33</v>
      </c>
      <c r="U5" s="4">
        <v>325</v>
      </c>
      <c r="V5" s="4">
        <v>0</v>
      </c>
      <c r="W5" s="4">
        <v>0</v>
      </c>
    </row>
    <row r="6" s="4" customFormat="1" spans="1:24">
      <c r="A6" s="4">
        <v>17225201420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44585</v>
      </c>
      <c r="G6" s="5">
        <v>44586</v>
      </c>
      <c r="H6" s="4">
        <v>1</v>
      </c>
      <c r="I6" s="4">
        <v>1</v>
      </c>
      <c r="J6" s="4">
        <v>1</v>
      </c>
      <c r="K6" s="4" t="s">
        <v>29</v>
      </c>
      <c r="L6" s="4">
        <v>183</v>
      </c>
      <c r="M6" s="4">
        <v>183</v>
      </c>
      <c r="N6" s="4" t="s">
        <v>46</v>
      </c>
      <c r="O6" s="4" t="s">
        <v>31</v>
      </c>
      <c r="P6" s="4" t="s">
        <v>32</v>
      </c>
      <c r="Q6" s="4">
        <v>0</v>
      </c>
      <c r="R6" s="6">
        <v>44585</v>
      </c>
      <c r="S6" s="5">
        <v>44601</v>
      </c>
      <c r="T6" s="4" t="s">
        <v>33</v>
      </c>
      <c r="U6" s="4">
        <v>183</v>
      </c>
      <c r="V6" s="4">
        <v>0</v>
      </c>
      <c r="W6" s="4">
        <v>0</v>
      </c>
      <c r="X6" s="4">
        <v>2407556</v>
      </c>
    </row>
    <row r="7" s="4" customFormat="1" spans="1:24">
      <c r="A7" s="4">
        <v>17225208536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44585</v>
      </c>
      <c r="G7" s="5">
        <v>44586</v>
      </c>
      <c r="H7" s="4">
        <v>1</v>
      </c>
      <c r="I7" s="4">
        <v>1</v>
      </c>
      <c r="J7" s="4">
        <v>1</v>
      </c>
      <c r="K7" s="4" t="s">
        <v>29</v>
      </c>
      <c r="L7" s="4">
        <v>183</v>
      </c>
      <c r="M7" s="4">
        <v>183</v>
      </c>
      <c r="N7" s="4" t="s">
        <v>46</v>
      </c>
      <c r="O7" s="4" t="s">
        <v>31</v>
      </c>
      <c r="P7" s="4" t="s">
        <v>32</v>
      </c>
      <c r="Q7" s="4">
        <v>0</v>
      </c>
      <c r="R7" s="6">
        <v>44585</v>
      </c>
      <c r="S7" s="5">
        <v>44601</v>
      </c>
      <c r="T7" s="4" t="s">
        <v>33</v>
      </c>
      <c r="U7" s="4">
        <v>183</v>
      </c>
      <c r="V7" s="4">
        <v>0</v>
      </c>
      <c r="W7" s="4">
        <v>0</v>
      </c>
      <c r="X7" s="4">
        <v>2407561</v>
      </c>
    </row>
    <row r="8" s="4" customFormat="1" spans="1:24">
      <c r="A8" s="4">
        <v>17225208536</v>
      </c>
      <c r="B8" s="4" t="s">
        <v>25</v>
      </c>
      <c r="C8" s="4" t="s">
        <v>47</v>
      </c>
      <c r="D8" s="4" t="s">
        <v>44</v>
      </c>
      <c r="E8" s="4" t="s">
        <v>45</v>
      </c>
      <c r="F8" s="5">
        <v>44585</v>
      </c>
      <c r="G8" s="5">
        <v>44586</v>
      </c>
      <c r="H8" s="4">
        <v>1</v>
      </c>
      <c r="I8" s="4">
        <v>1</v>
      </c>
      <c r="J8" s="4">
        <v>1</v>
      </c>
      <c r="K8" s="4" t="s">
        <v>29</v>
      </c>
      <c r="L8" s="4">
        <v>-183</v>
      </c>
      <c r="M8" s="4">
        <v>-183</v>
      </c>
      <c r="N8" s="4" t="s">
        <v>46</v>
      </c>
      <c r="O8" s="4" t="s">
        <v>31</v>
      </c>
      <c r="P8" s="4" t="s">
        <v>32</v>
      </c>
      <c r="Q8" s="4">
        <v>0</v>
      </c>
      <c r="R8" s="6">
        <v>44585</v>
      </c>
      <c r="S8" s="5">
        <v>44601</v>
      </c>
      <c r="T8" s="4" t="s">
        <v>33</v>
      </c>
      <c r="U8" s="4">
        <v>-183</v>
      </c>
      <c r="V8" s="4">
        <v>0</v>
      </c>
      <c r="W8" s="4">
        <v>0</v>
      </c>
      <c r="X8" s="4">
        <v>2407561</v>
      </c>
    </row>
    <row r="9" s="4" customFormat="1" spans="1:25">
      <c r="A9" s="4">
        <v>17226536553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44585</v>
      </c>
      <c r="G9" s="5">
        <v>44586</v>
      </c>
      <c r="H9" s="4">
        <v>1</v>
      </c>
      <c r="I9" s="4">
        <v>1</v>
      </c>
      <c r="J9" s="4">
        <v>1</v>
      </c>
      <c r="K9" s="4" t="s">
        <v>29</v>
      </c>
      <c r="L9" s="4">
        <v>295.18</v>
      </c>
      <c r="M9" s="4">
        <v>295.18</v>
      </c>
      <c r="N9" s="4" t="s">
        <v>50</v>
      </c>
      <c r="O9" s="4" t="s">
        <v>31</v>
      </c>
      <c r="P9" s="4" t="s">
        <v>32</v>
      </c>
      <c r="Q9" s="4">
        <v>0</v>
      </c>
      <c r="R9" s="6">
        <v>44585</v>
      </c>
      <c r="S9" s="5">
        <v>44601</v>
      </c>
      <c r="T9" s="4" t="s">
        <v>33</v>
      </c>
      <c r="U9" s="4">
        <v>295.18</v>
      </c>
      <c r="V9" s="4">
        <v>0</v>
      </c>
      <c r="W9" s="4">
        <v>0</v>
      </c>
      <c r="X9" s="4">
        <v>2407971</v>
      </c>
      <c r="Y9" s="4">
        <v>713596</v>
      </c>
    </row>
    <row r="10" s="4" customFormat="1" spans="1:25">
      <c r="A10" s="4">
        <v>17227656345</v>
      </c>
      <c r="B10" s="4" t="s">
        <v>25</v>
      </c>
      <c r="C10" s="4" t="s">
        <v>26</v>
      </c>
      <c r="D10" s="4" t="s">
        <v>44</v>
      </c>
      <c r="E10" s="4" t="s">
        <v>51</v>
      </c>
      <c r="F10" s="5">
        <v>44585</v>
      </c>
      <c r="G10" s="5">
        <v>44586</v>
      </c>
      <c r="H10" s="4">
        <v>1</v>
      </c>
      <c r="I10" s="4">
        <v>1</v>
      </c>
      <c r="J10" s="4">
        <v>1</v>
      </c>
      <c r="K10" s="4" t="s">
        <v>29</v>
      </c>
      <c r="L10" s="4">
        <v>261</v>
      </c>
      <c r="M10" s="4">
        <v>261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44585</v>
      </c>
      <c r="S10" s="5">
        <v>44601</v>
      </c>
      <c r="T10" s="4" t="s">
        <v>33</v>
      </c>
      <c r="U10" s="4">
        <v>261</v>
      </c>
      <c r="V10" s="4">
        <v>0</v>
      </c>
      <c r="W10" s="4">
        <v>0</v>
      </c>
      <c r="X10" s="4">
        <v>2408359</v>
      </c>
      <c r="Y10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H32" sqref="H32"/>
    </sheetView>
  </sheetViews>
  <sheetFormatPr defaultColWidth="9" defaultRowHeight="13.5"/>
  <cols>
    <col min="1" max="1" width="12.87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4">
        <v>17165357139</v>
      </c>
      <c r="B2" s="5">
        <v>44583</v>
      </c>
      <c r="C2" s="5">
        <v>44586</v>
      </c>
      <c r="D2" s="4">
        <v>1500</v>
      </c>
      <c r="E2" s="4" t="str">
        <f>VLOOKUP(A2,HOP!A:L,12,0)</f>
        <v>1500.00</v>
      </c>
      <c r="F2" s="4" t="str">
        <f>VLOOKUP(A2,HOP!A:C,3,0)</f>
        <v>2386990</v>
      </c>
      <c r="G2" s="4">
        <f>D2-E2</f>
        <v>0</v>
      </c>
      <c r="H2" s="4" t="str">
        <f>$H$1&amp;F2</f>
        <v>，2386990</v>
      </c>
      <c r="I2" s="4" t="str">
        <f>VLOOKUP(A2,HOP!A:T,20,0)</f>
        <v>直采</v>
      </c>
    </row>
    <row r="3" s="4" customFormat="1" spans="1:9">
      <c r="A3" s="4">
        <v>17184936190</v>
      </c>
      <c r="B3" s="5">
        <v>44585</v>
      </c>
      <c r="C3" s="5">
        <v>44586</v>
      </c>
      <c r="D3" s="4">
        <v>855</v>
      </c>
      <c r="E3" s="4" t="str">
        <f>VLOOKUP(A3,HOP!A:L,12,0)</f>
        <v>855.00</v>
      </c>
      <c r="F3" s="4" t="str">
        <f>VLOOKUP(A3,HOP!A:C,3,0)</f>
        <v>2394060</v>
      </c>
      <c r="G3" s="4">
        <f t="shared" ref="G3:G9" si="0">D3-E3</f>
        <v>0</v>
      </c>
      <c r="H3" s="4" t="str">
        <f t="shared" ref="H3:H9" si="1">$H$1&amp;F3</f>
        <v>，2394060</v>
      </c>
      <c r="I3" s="4" t="str">
        <f>VLOOKUP(A3,HOP!A:T,20,0)</f>
        <v>直采</v>
      </c>
    </row>
    <row r="4" s="4" customFormat="1" spans="1:9">
      <c r="A4" s="4">
        <v>17211658407</v>
      </c>
      <c r="B4" s="5">
        <v>44585</v>
      </c>
      <c r="C4" s="5">
        <v>44586</v>
      </c>
      <c r="D4" s="4">
        <v>910</v>
      </c>
      <c r="E4" s="4" t="str">
        <f>VLOOKUP(A4,HOP!A:L,12,0)</f>
        <v>910.00</v>
      </c>
      <c r="F4" s="4" t="str">
        <f>VLOOKUP(A4,HOP!A:C,3,0)</f>
        <v>2405089</v>
      </c>
      <c r="G4" s="4">
        <f t="shared" si="0"/>
        <v>0</v>
      </c>
      <c r="H4" s="4" t="str">
        <f t="shared" si="1"/>
        <v>，2405089</v>
      </c>
      <c r="I4" s="4" t="str">
        <f>VLOOKUP(A4,HOP!A:T,20,0)</f>
        <v>直采</v>
      </c>
    </row>
    <row r="5" s="4" customFormat="1" spans="1:9">
      <c r="A5" s="4">
        <v>17211908534</v>
      </c>
      <c r="B5" s="5">
        <v>44585</v>
      </c>
      <c r="C5" s="5">
        <v>44586</v>
      </c>
      <c r="D5" s="4">
        <v>325</v>
      </c>
      <c r="E5" s="4" t="str">
        <f>VLOOKUP(A5,HOP!A:L,12,0)</f>
        <v>325.00</v>
      </c>
      <c r="F5" s="4" t="str">
        <f>VLOOKUP(A5,HOP!A:C,3,0)</f>
        <v>2405255</v>
      </c>
      <c r="G5" s="4">
        <f t="shared" si="0"/>
        <v>0</v>
      </c>
      <c r="H5" s="4" t="str">
        <f t="shared" si="1"/>
        <v>，2405255</v>
      </c>
      <c r="I5" s="4" t="str">
        <f>VLOOKUP(A5,HOP!A:T,20,0)</f>
        <v>直采</v>
      </c>
    </row>
    <row r="6" s="4" customFormat="1" spans="1:9">
      <c r="A6" s="4">
        <v>17225201420</v>
      </c>
      <c r="B6" s="5">
        <v>44585</v>
      </c>
      <c r="C6" s="5">
        <v>44586</v>
      </c>
      <c r="D6" s="4">
        <v>183</v>
      </c>
      <c r="E6" s="4" t="str">
        <f>VLOOKUP(A6,HOP!A:L,12,0)</f>
        <v>183.00</v>
      </c>
      <c r="F6" s="4" t="str">
        <f>VLOOKUP(A6,HOP!A:C,3,0)</f>
        <v>2407556</v>
      </c>
      <c r="G6" s="4">
        <f t="shared" si="0"/>
        <v>0</v>
      </c>
      <c r="H6" s="4" t="str">
        <f t="shared" si="1"/>
        <v>，2407556</v>
      </c>
      <c r="I6" s="4" t="str">
        <f>VLOOKUP(A6,HOP!A:T,20,0)</f>
        <v>直采</v>
      </c>
    </row>
    <row r="7" s="4" customFormat="1" hidden="1" spans="1:9">
      <c r="A7" s="4">
        <v>17225208536</v>
      </c>
      <c r="B7" s="5">
        <v>44585</v>
      </c>
      <c r="C7" s="5">
        <v>44586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17226536553</v>
      </c>
      <c r="B8" s="5">
        <v>44585</v>
      </c>
      <c r="C8" s="5">
        <v>44586</v>
      </c>
      <c r="D8" s="4">
        <v>295.18</v>
      </c>
      <c r="E8" s="4" t="str">
        <f>VLOOKUP(A8,HOP!A:L,12,0)</f>
        <v>295.18</v>
      </c>
      <c r="F8" s="4" t="str">
        <f>VLOOKUP(A8,HOP!A:C,3,0)</f>
        <v>2407971</v>
      </c>
      <c r="G8" s="4">
        <f t="shared" si="0"/>
        <v>0</v>
      </c>
      <c r="H8" s="4" t="str">
        <f t="shared" si="1"/>
        <v>，2407971</v>
      </c>
      <c r="I8" s="4" t="str">
        <f>VLOOKUP(A8,HOP!A:T,20,0)</f>
        <v>Saas酒店</v>
      </c>
    </row>
    <row r="9" s="4" customFormat="1" spans="1:9">
      <c r="A9" s="4">
        <v>17227656345</v>
      </c>
      <c r="B9" s="5">
        <v>44585</v>
      </c>
      <c r="C9" s="5">
        <v>44586</v>
      </c>
      <c r="D9" s="4">
        <v>261</v>
      </c>
      <c r="E9" s="4" t="str">
        <f>VLOOKUP(A9,HOP!A:L,12,0)</f>
        <v>261.00</v>
      </c>
      <c r="F9" s="4" t="str">
        <f>VLOOKUP(A9,HOP!A:C,3,0)</f>
        <v>2408359</v>
      </c>
      <c r="G9" s="4">
        <f t="shared" si="0"/>
        <v>0</v>
      </c>
      <c r="H9" s="4" t="str">
        <f t="shared" si="1"/>
        <v>，2408359</v>
      </c>
      <c r="I9" s="4" t="str">
        <f>VLOOKUP(A9,HOP!A:T,20,0)</f>
        <v>直采</v>
      </c>
    </row>
    <row r="11" spans="4:4">
      <c r="D11" s="4">
        <f>SUM(D2:D10)</f>
        <v>4329.18</v>
      </c>
    </row>
    <row r="14" spans="1:6">
      <c r="A14" s="4" t="s">
        <v>55</v>
      </c>
      <c r="E14" s="4">
        <v>4034</v>
      </c>
      <c r="F14" s="4">
        <v>4935.77</v>
      </c>
    </row>
    <row r="15" spans="1:6">
      <c r="A15" s="4" t="s">
        <v>56</v>
      </c>
      <c r="E15" s="4">
        <v>295.18</v>
      </c>
      <c r="F15" s="4">
        <v>361.17</v>
      </c>
    </row>
    <row r="16" spans="1:6">
      <c r="A16" s="4" t="s">
        <v>57</v>
      </c>
      <c r="E16" s="4">
        <f>SUBTOTAL(9,E14:E15)</f>
        <v>4329.18</v>
      </c>
      <c r="F16" s="4">
        <f>SUBTOTAL(9,F14:F15)</f>
        <v>5296.94</v>
      </c>
    </row>
    <row r="17" spans="1:1">
      <c r="A17" s="4" t="s">
        <v>58</v>
      </c>
    </row>
  </sheetData>
  <autoFilter ref="A1:XFD11">
    <filterColumn colId="3">
      <filters blank="1">
        <filter val="910"/>
        <filter val="1500"/>
        <filter val="261"/>
        <filter val="183"/>
        <filter val="325"/>
        <filter val="855"/>
        <filter val="295.18"/>
        <filter val="4329.18"/>
      </filters>
    </filterColumn>
    <extLst/>
  </autoFilter>
  <conditionalFormatting sqref="A1:A17 A19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</row>
    <row r="2" s="1" customFormat="1" spans="1:20">
      <c r="A2" s="3">
        <v>17227656345</v>
      </c>
      <c r="B2" s="1" t="s">
        <v>76</v>
      </c>
      <c r="C2" s="1" t="s">
        <v>77</v>
      </c>
      <c r="D2" s="1" t="s">
        <v>78</v>
      </c>
      <c r="E2" s="1" t="s">
        <v>52</v>
      </c>
      <c r="F2" s="1" t="s">
        <v>76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</row>
    <row r="3" s="1" customFormat="1" spans="1:20">
      <c r="A3" s="3">
        <v>17226536553</v>
      </c>
      <c r="B3" s="1" t="s">
        <v>76</v>
      </c>
      <c r="C3" s="1" t="s">
        <v>90</v>
      </c>
      <c r="D3" s="1" t="s">
        <v>91</v>
      </c>
      <c r="E3" s="1" t="s">
        <v>50</v>
      </c>
      <c r="F3" s="1" t="s">
        <v>76</v>
      </c>
      <c r="G3" s="1" t="s">
        <v>79</v>
      </c>
      <c r="H3" s="1" t="s">
        <v>80</v>
      </c>
      <c r="I3" s="1" t="s">
        <v>92</v>
      </c>
      <c r="J3" s="1" t="s">
        <v>82</v>
      </c>
      <c r="K3" s="1" t="s">
        <v>92</v>
      </c>
      <c r="L3" s="1" t="s">
        <v>92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93</v>
      </c>
      <c r="R3" s="1" t="s">
        <v>87</v>
      </c>
      <c r="S3" s="1" t="s">
        <v>88</v>
      </c>
      <c r="T3" s="1" t="s">
        <v>94</v>
      </c>
    </row>
    <row r="4" s="1" customFormat="1" spans="1:20">
      <c r="A4" s="3">
        <v>17225201420</v>
      </c>
      <c r="B4" s="1" t="s">
        <v>76</v>
      </c>
      <c r="C4" s="1" t="s">
        <v>95</v>
      </c>
      <c r="D4" s="1" t="s">
        <v>78</v>
      </c>
      <c r="E4" s="1" t="s">
        <v>46</v>
      </c>
      <c r="F4" s="1" t="s">
        <v>76</v>
      </c>
      <c r="G4" s="1" t="s">
        <v>79</v>
      </c>
      <c r="H4" s="1" t="s">
        <v>80</v>
      </c>
      <c r="I4" s="1" t="s">
        <v>96</v>
      </c>
      <c r="J4" s="1" t="s">
        <v>82</v>
      </c>
      <c r="K4" s="1" t="s">
        <v>96</v>
      </c>
      <c r="L4" s="1" t="s">
        <v>96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97</v>
      </c>
      <c r="R4" s="1" t="s">
        <v>87</v>
      </c>
      <c r="S4" s="1" t="s">
        <v>88</v>
      </c>
      <c r="T4" s="1" t="s">
        <v>89</v>
      </c>
    </row>
    <row r="5" s="1" customFormat="1" spans="1:20">
      <c r="A5" s="3">
        <v>17211908534</v>
      </c>
      <c r="B5" s="1" t="s">
        <v>98</v>
      </c>
      <c r="C5" s="1" t="s">
        <v>99</v>
      </c>
      <c r="D5" s="1" t="s">
        <v>100</v>
      </c>
      <c r="E5" s="1" t="s">
        <v>43</v>
      </c>
      <c r="F5" s="1" t="s">
        <v>76</v>
      </c>
      <c r="G5" s="1" t="s">
        <v>79</v>
      </c>
      <c r="H5" s="1" t="s">
        <v>80</v>
      </c>
      <c r="I5" s="1" t="s">
        <v>101</v>
      </c>
      <c r="J5" s="1" t="s">
        <v>82</v>
      </c>
      <c r="K5" s="1" t="s">
        <v>101</v>
      </c>
      <c r="L5" s="1" t="s">
        <v>101</v>
      </c>
      <c r="M5" s="1" t="s">
        <v>83</v>
      </c>
      <c r="N5" s="1" t="s">
        <v>83</v>
      </c>
      <c r="O5" s="1" t="s">
        <v>84</v>
      </c>
      <c r="P5" s="1" t="s">
        <v>85</v>
      </c>
      <c r="Q5" s="1" t="s">
        <v>102</v>
      </c>
      <c r="R5" s="1" t="s">
        <v>87</v>
      </c>
      <c r="S5" s="1" t="s">
        <v>88</v>
      </c>
      <c r="T5" s="1" t="s">
        <v>89</v>
      </c>
    </row>
    <row r="6" s="1" customFormat="1" spans="1:20">
      <c r="A6" s="3">
        <v>17211658407</v>
      </c>
      <c r="B6" s="1" t="s">
        <v>98</v>
      </c>
      <c r="C6" s="1" t="s">
        <v>103</v>
      </c>
      <c r="D6" s="1" t="s">
        <v>104</v>
      </c>
      <c r="E6" s="1" t="s">
        <v>40</v>
      </c>
      <c r="F6" s="1" t="s">
        <v>76</v>
      </c>
      <c r="G6" s="1" t="s">
        <v>79</v>
      </c>
      <c r="H6" s="1" t="s">
        <v>80</v>
      </c>
      <c r="I6" s="1" t="s">
        <v>105</v>
      </c>
      <c r="J6" s="1" t="s">
        <v>82</v>
      </c>
      <c r="K6" s="1" t="s">
        <v>105</v>
      </c>
      <c r="L6" s="1" t="s">
        <v>105</v>
      </c>
      <c r="M6" s="1" t="s">
        <v>83</v>
      </c>
      <c r="N6" s="1" t="s">
        <v>83</v>
      </c>
      <c r="O6" s="1" t="s">
        <v>84</v>
      </c>
      <c r="P6" s="1" t="s">
        <v>85</v>
      </c>
      <c r="Q6" s="1" t="s">
        <v>106</v>
      </c>
      <c r="R6" s="1" t="s">
        <v>87</v>
      </c>
      <c r="S6" s="1" t="s">
        <v>88</v>
      </c>
      <c r="T6" s="1" t="s">
        <v>89</v>
      </c>
    </row>
    <row r="7" s="1" customFormat="1" spans="1:20">
      <c r="A7" s="3">
        <v>17184936190</v>
      </c>
      <c r="B7" s="1" t="s">
        <v>107</v>
      </c>
      <c r="C7" s="1" t="s">
        <v>108</v>
      </c>
      <c r="D7" s="1" t="s">
        <v>109</v>
      </c>
      <c r="E7" s="1" t="s">
        <v>37</v>
      </c>
      <c r="F7" s="1" t="s">
        <v>76</v>
      </c>
      <c r="G7" s="1" t="s">
        <v>79</v>
      </c>
      <c r="H7" s="1" t="s">
        <v>80</v>
      </c>
      <c r="I7" s="1" t="s">
        <v>110</v>
      </c>
      <c r="J7" s="1" t="s">
        <v>82</v>
      </c>
      <c r="K7" s="1" t="s">
        <v>110</v>
      </c>
      <c r="L7" s="1" t="s">
        <v>110</v>
      </c>
      <c r="M7" s="1" t="s">
        <v>83</v>
      </c>
      <c r="N7" s="1" t="s">
        <v>83</v>
      </c>
      <c r="O7" s="1" t="s">
        <v>84</v>
      </c>
      <c r="P7" s="1" t="s">
        <v>85</v>
      </c>
      <c r="Q7" s="1" t="s">
        <v>111</v>
      </c>
      <c r="R7" s="1" t="s">
        <v>87</v>
      </c>
      <c r="S7" s="1" t="s">
        <v>88</v>
      </c>
      <c r="T7" s="1" t="s">
        <v>89</v>
      </c>
    </row>
    <row r="8" s="1" customFormat="1" spans="1:20">
      <c r="A8" s="3">
        <v>17165357139</v>
      </c>
      <c r="B8" s="1" t="s">
        <v>112</v>
      </c>
      <c r="C8" s="1" t="s">
        <v>113</v>
      </c>
      <c r="D8" s="1" t="s">
        <v>114</v>
      </c>
      <c r="E8" s="1" t="s">
        <v>115</v>
      </c>
      <c r="F8" s="1" t="s">
        <v>116</v>
      </c>
      <c r="G8" s="1" t="s">
        <v>79</v>
      </c>
      <c r="H8" s="1" t="s">
        <v>80</v>
      </c>
      <c r="I8" s="1" t="s">
        <v>117</v>
      </c>
      <c r="J8" s="1" t="s">
        <v>82</v>
      </c>
      <c r="K8" s="1" t="s">
        <v>117</v>
      </c>
      <c r="L8" s="1" t="s">
        <v>117</v>
      </c>
      <c r="M8" s="1" t="s">
        <v>83</v>
      </c>
      <c r="N8" s="1" t="s">
        <v>83</v>
      </c>
      <c r="O8" s="1" t="s">
        <v>84</v>
      </c>
      <c r="P8" s="1" t="s">
        <v>85</v>
      </c>
      <c r="Q8" s="1" t="s">
        <v>118</v>
      </c>
      <c r="R8" s="1" t="s">
        <v>87</v>
      </c>
      <c r="S8" s="1" t="s">
        <v>88</v>
      </c>
      <c r="T8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2022-02-09T01:51:45Z</dcterms:created>
  <dcterms:modified xsi:type="dcterms:W3CDTF">2022-02-09T01:59:02Z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E2D6530657BE4BB18801169B117B3651</vt:lpwstr>
  </property>
  <property fmtid="{D5CDD505-2E9C-101B-9397-08002B2CF9AE}" pid="3" name="KSOProductBuildVer">
    <vt:lpwstr>2052-11.1.0.11294</vt:lpwstr>
  </property>
</Properties>
</file>