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<sst xmlns="http://schemas.openxmlformats.org/spreadsheetml/2006/main" count="271" uniqueCount="126">
  <si>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</si>
  <si>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</si>
  <si>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</si>
  <si>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</si>
  <si>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</si>
  <si>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</si>
  <si>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</si>
  <si>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</si>
  <si>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</si>
  <si>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</si>
  <si>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</si>
  <si>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</si>
  <si>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</si>
  <si>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</si>
  <si>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</si>
  <si>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</si>
  <si>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</si>
  <si>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</si>
  <si>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</si>
  <si>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</si>
  <si>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</si>
  <si>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</si>
  <si>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</si>
  <si>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</si>
  <si>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</si>
  <si>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17235863214	</t>
  </si>
  <si>
    <t>Ctrip</t>
  </si>
  <si>
    <t>正常</t>
  </si>
  <si>
    <t>[杭州]丽呈布鲁克酒店(杭州西溪天堂)(82786302)</t>
  </si>
  <si>
    <t>精选大床房&lt;双人入住&gt;&lt;中宾&gt;&lt;无早&gt;</t>
  </si>
  <si>
    <t>CNY</t>
  </si>
  <si>
    <t>张浩为</t>
  </si>
  <si>
    <t>CA363220211CNY</t>
  </si>
  <si>
    <t>未提现</t>
  </si>
  <si>
    <t>携程开票</t>
  </si>
  <si>
    <t xml:space="preserve">2409216	</t>
  </si>
  <si>
    <t xml:space="preserve">597585	</t>
  </si>
  <si>
    <t xml:space="preserve">17236315102	</t>
  </si>
  <si>
    <t>[海口]海口湾恒大逸阁度假公寓(67321772)</t>
  </si>
  <si>
    <t>两居室园景套房&lt;双人入住&gt;&lt;内宾&gt;&lt;预付&gt;&lt;双早&gt;</t>
  </si>
  <si>
    <t>吉祥</t>
  </si>
  <si>
    <t xml:space="preserve">	</t>
  </si>
  <si>
    <t xml:space="preserve">17239672152	</t>
  </si>
  <si>
    <t>[香港]香港珀丽酒店(Rosedale Hotel Hong Kong)(1959488)</t>
  </si>
  <si>
    <t>豪华套房&lt;双人入住&gt;&lt;内宾&gt;&lt;预付&gt;&lt;双早&gt;</t>
  </si>
  <si>
    <t>Ng/TSZ LUNG</t>
  </si>
  <si>
    <t xml:space="preserve">17240021643	</t>
  </si>
  <si>
    <t>[江门]江门名冠金凯悦酒店(28096205)</t>
  </si>
  <si>
    <t>商务大床房&lt;双人入住&gt;&lt;内宾&gt;&lt;预付&gt;&lt;无早&gt;</t>
  </si>
  <si>
    <t>肖伊湘</t>
  </si>
  <si>
    <t xml:space="preserve">2409394	</t>
  </si>
  <si>
    <t xml:space="preserve">17240645532	</t>
  </si>
  <si>
    <t>[香港]荃湾西如心酒店(Nina Hotel Tsuen Wan West)(1701575)</t>
  </si>
  <si>
    <t>高座高级客房&lt;双人入住&gt;&lt;内宾&gt;&lt;预付&gt;&lt;无早&gt;</t>
  </si>
  <si>
    <t>LIN/HENG</t>
  </si>
  <si>
    <t xml:space="preserve">2409455	</t>
  </si>
  <si>
    <t xml:space="preserve">17240895009	</t>
  </si>
  <si>
    <t>杜金平</t>
  </si>
  <si>
    <t xml:space="preserve">2409488	</t>
  </si>
  <si>
    <t xml:space="preserve">598082	</t>
  </si>
  <si>
    <t xml:space="preserve">17241156826	</t>
  </si>
  <si>
    <t>[枝江]枝江铂尔曼酒店(83421800)</t>
  </si>
  <si>
    <t>普通单间&lt;无早&gt;</t>
  </si>
  <si>
    <t>江先婷</t>
  </si>
  <si>
    <t xml:space="preserve">2409519	</t>
  </si>
  <si>
    <t>，</t>
  </si>
  <si>
    <t xml:space="preserve">A220211100833481 </t>
  </si>
  <si>
    <t>A220211100919481</t>
  </si>
  <si>
    <t>CNY / HKD 当前参考汇率: 1.224905288</t>
  </si>
  <si>
    <t>总计：2474.06 CNY/
3030.49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</si>
  <si>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</si>
  <si>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</si>
  <si>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</si>
  <si>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</si>
  <si>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</si>
  <si>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</si>
  <si>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</si>
  <si>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</si>
  <si>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</si>
  <si>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</si>
  <si>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</si>
  <si>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</si>
  <si>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</si>
  <si>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</si>
  <si>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</si>
  <si>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</si>
  <si>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</si>
  <si>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2022-01-26</t>
  </si>
  <si>
    <t>2409519</t>
  </si>
  <si>
    <t>枝江铂尔曼酒店</t>
  </si>
  <si>
    <t>2022-01-27</t>
  </si>
  <si>
    <t>退房日周结</t>
  </si>
  <si>
    <t>155.00</t>
  </si>
  <si>
    <t>RMB</t>
  </si>
  <si>
    <t>0</t>
  </si>
  <si>
    <t>0.00</t>
  </si>
  <si>
    <t>携程国内直连(DD)</t>
  </si>
  <si>
    <t>2022-01-26 20:14:05</t>
  </si>
  <si>
    <t>否</t>
  </si>
  <si>
    <t>汇智国际旅游发展有限公司</t>
  </si>
  <si>
    <t>直采</t>
  </si>
  <si>
    <t>2409488</t>
  </si>
  <si>
    <t>丽呈布鲁克酒店(杭州西溪天堂)</t>
  </si>
  <si>
    <t>204.00</t>
  </si>
  <si>
    <t>2022-01-26 18:57:28</t>
  </si>
  <si>
    <t>2409455</t>
  </si>
  <si>
    <t>荃湾西如心酒店</t>
  </si>
  <si>
    <t>LIN HENG</t>
  </si>
  <si>
    <t>431.27</t>
  </si>
  <si>
    <t>2022-01-26 17:34:41</t>
  </si>
  <si>
    <t>直连</t>
  </si>
  <si>
    <t>2409394</t>
  </si>
  <si>
    <t>江门名冠金凯悦酒店</t>
  </si>
  <si>
    <t>398.95</t>
  </si>
  <si>
    <t>2022-01-26 15:07:27</t>
  </si>
  <si>
    <t>2409364</t>
  </si>
  <si>
    <t>香港珀丽酒店</t>
  </si>
  <si>
    <t>Ng TSZ LUNG</t>
  </si>
  <si>
    <t>541.43</t>
  </si>
  <si>
    <t>2022-01-26 14:15:34</t>
  </si>
  <si>
    <t>2409304</t>
  </si>
  <si>
    <t>海口湾恒大逸阁度假公寓</t>
  </si>
  <si>
    <t>539.41</t>
  </si>
  <si>
    <t>2022-01-26 11:56:23</t>
  </si>
  <si>
    <t>2409216</t>
  </si>
  <si>
    <t>2022-01-26 08:29:49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</si>
</sst>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6" fillId="6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1" borderId="5" applyNumberFormat="0" applyFont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8" fillId="7" borderId="3" applyNumberFormat="0" applyAlignment="0" applyProtection="0">
      <alignment vertical="center"/>
    </xf>
    <xf numFmtId="0" fontId="19" fillId="7" borderId="2" applyNumberFormat="0" applyAlignment="0" applyProtection="0">
      <alignment vertical="center"/>
    </xf>
    <xf numFmtId="0" fontId="5" fillId="5" borderId="1" applyNumberFormat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14" fontId="0" fillId="0" borderId="0" xfId="0" applyNumberFormat="1" applyFont="1" applyFill="1" applyAlignment="1">
      <alignment vertical="center"/>
    </xf>
    <xf numFmtId="22" fontId="0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8"/>
  <sheetViews>
    <sheetView workbookViewId="0">
      <selection activeCell="A1" sqref="$A1:$XFD1048576"/>
    </sheetView>
  </sheetViews>
  <sheetFormatPr defaultColWidth="9" defaultRowHeight="13.5" outlineLevelRow="7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44587</v>
      </c>
      <c r="G2" s="6">
        <v>44588</v>
      </c>
      <c r="H2" s="4">
        <v>1</v>
      </c>
      <c r="I2" s="4">
        <v>1</v>
      </c>
      <c r="J2" s="4">
        <v>1</v>
      </c>
      <c r="K2" s="4" t="s">
        <v>30</v>
      </c>
      <c r="L2" s="4">
        <v>204</v>
      </c>
      <c r="M2" s="4">
        <v>204</v>
      </c>
      <c r="N2" s="4" t="s">
        <v>31</v>
      </c>
      <c r="O2" s="4" t="s">
        <v>32</v>
      </c>
      <c r="P2" s="4" t="s">
        <v>33</v>
      </c>
      <c r="Q2" s="4">
        <v>0</v>
      </c>
      <c r="R2" s="7">
        <v>44587</v>
      </c>
      <c r="S2" s="6">
        <v>44603</v>
      </c>
      <c r="T2" s="4" t="s">
        <v>34</v>
      </c>
      <c r="U2" s="4">
        <v>204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44587</v>
      </c>
      <c r="G3" s="6">
        <v>44588</v>
      </c>
      <c r="H3" s="4">
        <v>1</v>
      </c>
      <c r="I3" s="4">
        <v>1</v>
      </c>
      <c r="J3" s="4">
        <v>1</v>
      </c>
      <c r="K3" s="4" t="s">
        <v>30</v>
      </c>
      <c r="L3" s="4">
        <v>539.41</v>
      </c>
      <c r="M3" s="4">
        <v>539.41</v>
      </c>
      <c r="N3" s="4" t="s">
        <v>40</v>
      </c>
      <c r="O3" s="4" t="s">
        <v>32</v>
      </c>
      <c r="P3" s="4" t="s">
        <v>33</v>
      </c>
      <c r="Q3" s="4">
        <v>0</v>
      </c>
      <c r="R3" s="7">
        <v>44587</v>
      </c>
      <c r="S3" s="6">
        <v>44603</v>
      </c>
      <c r="T3" s="4" t="s">
        <v>34</v>
      </c>
      <c r="U3" s="4">
        <v>539.41</v>
      </c>
      <c r="V3" s="4">
        <v>0</v>
      </c>
      <c r="W3" s="4">
        <v>0</v>
      </c>
      <c r="X3" s="4" t="s">
        <v>41</v>
      </c>
      <c r="Y3" s="4" t="s">
        <v>41</v>
      </c>
    </row>
    <row r="4" s="4" customFormat="1" spans="1:25">
      <c r="A4" s="4" t="s">
        <v>42</v>
      </c>
      <c r="B4" s="4" t="s">
        <v>26</v>
      </c>
      <c r="C4" s="4" t="s">
        <v>27</v>
      </c>
      <c r="D4" s="4" t="s">
        <v>43</v>
      </c>
      <c r="E4" s="4" t="s">
        <v>44</v>
      </c>
      <c r="F4" s="6">
        <v>44587</v>
      </c>
      <c r="G4" s="6">
        <v>44588</v>
      </c>
      <c r="H4" s="4">
        <v>1</v>
      </c>
      <c r="I4" s="4">
        <v>1</v>
      </c>
      <c r="J4" s="4">
        <v>1</v>
      </c>
      <c r="K4" s="4" t="s">
        <v>30</v>
      </c>
      <c r="L4" s="4">
        <v>541.43</v>
      </c>
      <c r="M4" s="4">
        <v>541.43</v>
      </c>
      <c r="N4" s="4" t="s">
        <v>45</v>
      </c>
      <c r="O4" s="4" t="s">
        <v>32</v>
      </c>
      <c r="P4" s="4" t="s">
        <v>33</v>
      </c>
      <c r="Q4" s="4">
        <v>0</v>
      </c>
      <c r="R4" s="7">
        <v>44587</v>
      </c>
      <c r="S4" s="6">
        <v>44603</v>
      </c>
      <c r="T4" s="4" t="s">
        <v>34</v>
      </c>
      <c r="U4" s="4">
        <v>541.43</v>
      </c>
      <c r="V4" s="4">
        <v>0</v>
      </c>
      <c r="W4" s="4">
        <v>0</v>
      </c>
      <c r="X4" s="4" t="s">
        <v>41</v>
      </c>
      <c r="Y4" s="4" t="s">
        <v>41</v>
      </c>
    </row>
    <row r="5" s="4" customFormat="1" spans="1:25">
      <c r="A5" s="4" t="s">
        <v>46</v>
      </c>
      <c r="B5" s="4" t="s">
        <v>26</v>
      </c>
      <c r="C5" s="4" t="s">
        <v>27</v>
      </c>
      <c r="D5" s="4" t="s">
        <v>47</v>
      </c>
      <c r="E5" s="4" t="s">
        <v>48</v>
      </c>
      <c r="F5" s="6">
        <v>44587</v>
      </c>
      <c r="G5" s="6">
        <v>44588</v>
      </c>
      <c r="H5" s="4">
        <v>1</v>
      </c>
      <c r="I5" s="4">
        <v>1</v>
      </c>
      <c r="J5" s="4">
        <v>1</v>
      </c>
      <c r="K5" s="4" t="s">
        <v>30</v>
      </c>
      <c r="L5" s="4">
        <v>398.95</v>
      </c>
      <c r="M5" s="4">
        <v>398.95</v>
      </c>
      <c r="N5" s="4" t="s">
        <v>49</v>
      </c>
      <c r="O5" s="4" t="s">
        <v>32</v>
      </c>
      <c r="P5" s="4" t="s">
        <v>33</v>
      </c>
      <c r="Q5" s="4">
        <v>0</v>
      </c>
      <c r="R5" s="7">
        <v>44587</v>
      </c>
      <c r="S5" s="6">
        <v>44603</v>
      </c>
      <c r="T5" s="4" t="s">
        <v>34</v>
      </c>
      <c r="U5" s="4">
        <v>398.95</v>
      </c>
      <c r="V5" s="4">
        <v>0</v>
      </c>
      <c r="W5" s="4">
        <v>0</v>
      </c>
      <c r="X5" s="4" t="s">
        <v>50</v>
      </c>
      <c r="Y5" s="4" t="s">
        <v>41</v>
      </c>
    </row>
    <row r="6" s="4" customFormat="1" spans="1:25">
      <c r="A6" s="4" t="s">
        <v>51</v>
      </c>
      <c r="B6" s="4" t="s">
        <v>26</v>
      </c>
      <c r="C6" s="4" t="s">
        <v>27</v>
      </c>
      <c r="D6" s="4" t="s">
        <v>52</v>
      </c>
      <c r="E6" s="4" t="s">
        <v>53</v>
      </c>
      <c r="F6" s="6">
        <v>44587</v>
      </c>
      <c r="G6" s="6">
        <v>44588</v>
      </c>
      <c r="H6" s="4">
        <v>1</v>
      </c>
      <c r="I6" s="4">
        <v>1</v>
      </c>
      <c r="J6" s="4">
        <v>1</v>
      </c>
      <c r="K6" s="4" t="s">
        <v>30</v>
      </c>
      <c r="L6" s="4">
        <v>431.27</v>
      </c>
      <c r="M6" s="4">
        <v>431.27</v>
      </c>
      <c r="N6" s="4" t="s">
        <v>54</v>
      </c>
      <c r="O6" s="4" t="s">
        <v>32</v>
      </c>
      <c r="P6" s="4" t="s">
        <v>33</v>
      </c>
      <c r="Q6" s="4">
        <v>0</v>
      </c>
      <c r="R6" s="7">
        <v>44587</v>
      </c>
      <c r="S6" s="6">
        <v>44603</v>
      </c>
      <c r="T6" s="4" t="s">
        <v>34</v>
      </c>
      <c r="U6" s="4">
        <v>431.27</v>
      </c>
      <c r="V6" s="4">
        <v>0</v>
      </c>
      <c r="W6" s="4">
        <v>0</v>
      </c>
      <c r="X6" s="4" t="s">
        <v>55</v>
      </c>
      <c r="Y6" s="4" t="s">
        <v>41</v>
      </c>
    </row>
    <row r="7" s="4" customFormat="1" spans="1:25">
      <c r="A7" s="4" t="s">
        <v>56</v>
      </c>
      <c r="B7" s="4" t="s">
        <v>26</v>
      </c>
      <c r="C7" s="4" t="s">
        <v>27</v>
      </c>
      <c r="D7" s="4" t="s">
        <v>28</v>
      </c>
      <c r="E7" s="4" t="s">
        <v>29</v>
      </c>
      <c r="F7" s="6">
        <v>44587</v>
      </c>
      <c r="G7" s="6">
        <v>44588</v>
      </c>
      <c r="H7" s="4">
        <v>1</v>
      </c>
      <c r="I7" s="4">
        <v>1</v>
      </c>
      <c r="J7" s="4">
        <v>1</v>
      </c>
      <c r="K7" s="4" t="s">
        <v>30</v>
      </c>
      <c r="L7" s="4">
        <v>204</v>
      </c>
      <c r="M7" s="4">
        <v>204</v>
      </c>
      <c r="N7" s="4" t="s">
        <v>57</v>
      </c>
      <c r="O7" s="4" t="s">
        <v>32</v>
      </c>
      <c r="P7" s="4" t="s">
        <v>33</v>
      </c>
      <c r="Q7" s="4">
        <v>0</v>
      </c>
      <c r="R7" s="7">
        <v>44587</v>
      </c>
      <c r="S7" s="6">
        <v>44603</v>
      </c>
      <c r="T7" s="4" t="s">
        <v>34</v>
      </c>
      <c r="U7" s="4">
        <v>204</v>
      </c>
      <c r="V7" s="4">
        <v>0</v>
      </c>
      <c r="W7" s="4">
        <v>0</v>
      </c>
      <c r="X7" s="4" t="s">
        <v>58</v>
      </c>
      <c r="Y7" s="4" t="s">
        <v>59</v>
      </c>
    </row>
    <row r="8" s="4" customFormat="1" spans="1:25">
      <c r="A8" s="4" t="s">
        <v>60</v>
      </c>
      <c r="B8" s="4" t="s">
        <v>26</v>
      </c>
      <c r="C8" s="4" t="s">
        <v>27</v>
      </c>
      <c r="D8" s="4" t="s">
        <v>61</v>
      </c>
      <c r="E8" s="4" t="s">
        <v>62</v>
      </c>
      <c r="F8" s="6">
        <v>44587</v>
      </c>
      <c r="G8" s="6">
        <v>44588</v>
      </c>
      <c r="H8" s="4">
        <v>1</v>
      </c>
      <c r="I8" s="4">
        <v>1</v>
      </c>
      <c r="J8" s="4">
        <v>1</v>
      </c>
      <c r="K8" s="4" t="s">
        <v>30</v>
      </c>
      <c r="L8" s="4">
        <v>155</v>
      </c>
      <c r="M8" s="4">
        <v>155</v>
      </c>
      <c r="N8" s="4" t="s">
        <v>63</v>
      </c>
      <c r="O8" s="4" t="s">
        <v>32</v>
      </c>
      <c r="P8" s="4" t="s">
        <v>33</v>
      </c>
      <c r="Q8" s="4">
        <v>0</v>
      </c>
      <c r="R8" s="7">
        <v>44587</v>
      </c>
      <c r="S8" s="6">
        <v>44603</v>
      </c>
      <c r="T8" s="4" t="s">
        <v>34</v>
      </c>
      <c r="U8" s="4">
        <v>155</v>
      </c>
      <c r="V8" s="4">
        <v>0</v>
      </c>
      <c r="W8" s="4">
        <v>0</v>
      </c>
      <c r="X8" s="4" t="s">
        <v>64</v>
      </c>
      <c r="Y8" s="4" t="s">
        <v>41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9"/>
  <sheetViews>
    <sheetView tabSelected="1" workbookViewId="0">
      <selection activeCell="A16" sqref="A16:G19"/>
    </sheetView>
  </sheetViews>
  <sheetFormatPr defaultColWidth="9" defaultRowHeight="13.5"/>
  <cols>
    <col min="1" max="1" width="13" style="4" customWidth="1"/>
    <col min="2" max="3" width="10.375" style="4"/>
    <col min="4" max="16357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65</v>
      </c>
    </row>
    <row r="2" s="4" customFormat="1" spans="1:9">
      <c r="A2" s="5">
        <v>17235863214</v>
      </c>
      <c r="B2" s="6">
        <v>44587</v>
      </c>
      <c r="C2" s="6">
        <v>44588</v>
      </c>
      <c r="D2" s="4">
        <v>204</v>
      </c>
      <c r="E2" s="4" t="str">
        <f>VLOOKUP(A2,HOP!A:L,12,0)</f>
        <v>204.00</v>
      </c>
      <c r="F2" s="4" t="str">
        <f>VLOOKUP(A2,HOP!A:C,3,0)</f>
        <v>2409216</v>
      </c>
      <c r="G2" s="4">
        <f>D2-E2</f>
        <v>0</v>
      </c>
      <c r="H2" s="4" t="str">
        <f>$H$1&amp;F2</f>
        <v>，2409216</v>
      </c>
      <c r="I2" s="4" t="str">
        <f>VLOOKUP(A2,HOP!A:T,20,0)</f>
        <v>直采</v>
      </c>
    </row>
    <row r="3" s="4" customFormat="1" spans="1:9">
      <c r="A3" s="5">
        <v>17236315102</v>
      </c>
      <c r="B3" s="6">
        <v>44587</v>
      </c>
      <c r="C3" s="6">
        <v>44588</v>
      </c>
      <c r="D3" s="4">
        <v>539.41</v>
      </c>
      <c r="E3" s="4" t="str">
        <f>VLOOKUP(A3,HOP!A:L,12,0)</f>
        <v>539.41</v>
      </c>
      <c r="F3" s="4" t="str">
        <f>VLOOKUP(A3,HOP!A:C,3,0)</f>
        <v>2409304</v>
      </c>
      <c r="G3" s="4">
        <f t="shared" ref="G3:G8" si="0">D3-E3</f>
        <v>0</v>
      </c>
      <c r="H3" s="4" t="str">
        <f t="shared" ref="H3:H8" si="1">$H$1&amp;F3</f>
        <v>，2409304</v>
      </c>
      <c r="I3" s="4" t="str">
        <f>VLOOKUP(A3,HOP!A:T,20,0)</f>
        <v>直连</v>
      </c>
    </row>
    <row r="4" s="4" customFormat="1" spans="1:9">
      <c r="A4" s="5">
        <v>17239672152</v>
      </c>
      <c r="B4" s="6">
        <v>44587</v>
      </c>
      <c r="C4" s="6">
        <v>44588</v>
      </c>
      <c r="D4" s="4">
        <v>541.43</v>
      </c>
      <c r="E4" s="4" t="str">
        <f>VLOOKUP(A4,HOP!A:L,12,0)</f>
        <v>541.43</v>
      </c>
      <c r="F4" s="4" t="str">
        <f>VLOOKUP(A4,HOP!A:C,3,0)</f>
        <v>2409364</v>
      </c>
      <c r="G4" s="4">
        <f t="shared" si="0"/>
        <v>0</v>
      </c>
      <c r="H4" s="4" t="str">
        <f t="shared" si="1"/>
        <v>，2409364</v>
      </c>
      <c r="I4" s="4" t="str">
        <f>VLOOKUP(A4,HOP!A:T,20,0)</f>
        <v>直连</v>
      </c>
    </row>
    <row r="5" s="4" customFormat="1" spans="1:9">
      <c r="A5" s="5">
        <v>17240021643</v>
      </c>
      <c r="B5" s="6">
        <v>44587</v>
      </c>
      <c r="C5" s="6">
        <v>44588</v>
      </c>
      <c r="D5" s="4">
        <v>398.95</v>
      </c>
      <c r="E5" s="4" t="str">
        <f>VLOOKUP(A5,HOP!A:L,12,0)</f>
        <v>398.95</v>
      </c>
      <c r="F5" s="4" t="str">
        <f>VLOOKUP(A5,HOP!A:C,3,0)</f>
        <v>2409394</v>
      </c>
      <c r="G5" s="4">
        <f t="shared" si="0"/>
        <v>0</v>
      </c>
      <c r="H5" s="4" t="str">
        <f t="shared" si="1"/>
        <v>，2409394</v>
      </c>
      <c r="I5" s="4" t="str">
        <f>VLOOKUP(A5,HOP!A:T,20,0)</f>
        <v>直连</v>
      </c>
    </row>
    <row r="6" s="4" customFormat="1" spans="1:9">
      <c r="A6" s="5">
        <v>17240645532</v>
      </c>
      <c r="B6" s="6">
        <v>44587</v>
      </c>
      <c r="C6" s="6">
        <v>44588</v>
      </c>
      <c r="D6" s="4">
        <v>431.27</v>
      </c>
      <c r="E6" s="4" t="str">
        <f>VLOOKUP(A6,HOP!A:L,12,0)</f>
        <v>431.27</v>
      </c>
      <c r="F6" s="4" t="str">
        <f>VLOOKUP(A6,HOP!A:C,3,0)</f>
        <v>2409455</v>
      </c>
      <c r="G6" s="4">
        <f t="shared" si="0"/>
        <v>0</v>
      </c>
      <c r="H6" s="4" t="str">
        <f t="shared" si="1"/>
        <v>，2409455</v>
      </c>
      <c r="I6" s="4" t="str">
        <f>VLOOKUP(A6,HOP!A:T,20,0)</f>
        <v>直连</v>
      </c>
    </row>
    <row r="7" s="4" customFormat="1" spans="1:9">
      <c r="A7" s="5">
        <v>17240895009</v>
      </c>
      <c r="B7" s="6">
        <v>44587</v>
      </c>
      <c r="C7" s="6">
        <v>44588</v>
      </c>
      <c r="D7" s="4">
        <v>204</v>
      </c>
      <c r="E7" s="4" t="str">
        <f>VLOOKUP(A7,HOP!A:L,12,0)</f>
        <v>204.00</v>
      </c>
      <c r="F7" s="4" t="str">
        <f>VLOOKUP(A7,HOP!A:C,3,0)</f>
        <v>2409488</v>
      </c>
      <c r="G7" s="4">
        <f t="shared" si="0"/>
        <v>0</v>
      </c>
      <c r="H7" s="4" t="str">
        <f t="shared" si="1"/>
        <v>，2409488</v>
      </c>
      <c r="I7" s="4" t="str">
        <f>VLOOKUP(A7,HOP!A:T,20,0)</f>
        <v>直采</v>
      </c>
    </row>
    <row r="8" s="4" customFormat="1" spans="1:9">
      <c r="A8" s="5">
        <v>17241156826</v>
      </c>
      <c r="B8" s="6">
        <v>44587</v>
      </c>
      <c r="C8" s="6">
        <v>44588</v>
      </c>
      <c r="D8" s="4">
        <v>155</v>
      </c>
      <c r="E8" s="4" t="str">
        <f>VLOOKUP(A8,HOP!A:L,12,0)</f>
        <v>155.00</v>
      </c>
      <c r="F8" s="4" t="str">
        <f>VLOOKUP(A8,HOP!A:C,3,0)</f>
        <v>2409519</v>
      </c>
      <c r="G8" s="4">
        <f t="shared" si="0"/>
        <v>0</v>
      </c>
      <c r="H8" s="4" t="str">
        <f t="shared" si="1"/>
        <v>，2409519</v>
      </c>
      <c r="I8" s="4" t="str">
        <f>VLOOKUP(A8,HOP!A:T,20,0)</f>
        <v>直采</v>
      </c>
    </row>
    <row r="10" spans="4:4">
      <c r="D10" s="4">
        <f>SUM(D2:D9)</f>
        <v>2474.06</v>
      </c>
    </row>
    <row r="16" spans="1:6">
      <c r="A16" s="4" t="s">
        <v>66</v>
      </c>
      <c r="E16" s="4">
        <v>563</v>
      </c>
      <c r="F16" s="4">
        <v>689.62</v>
      </c>
    </row>
    <row r="17" spans="1:6">
      <c r="A17" s="4" t="s">
        <v>67</v>
      </c>
      <c r="E17" s="4">
        <v>1911.06</v>
      </c>
      <c r="F17" s="4">
        <v>2340.87</v>
      </c>
    </row>
    <row r="18" spans="1:6">
      <c r="A18" s="4" t="s">
        <v>68</v>
      </c>
      <c r="E18" s="4">
        <f>SUM(E16:E17)</f>
        <v>2474.06</v>
      </c>
      <c r="F18" s="4">
        <f>SUM(F16:F17)</f>
        <v>3030.49</v>
      </c>
    </row>
    <row r="19" spans="1:1">
      <c r="A19" s="4" t="s">
        <v>69</v>
      </c>
    </row>
  </sheetData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8"/>
  <sheetViews>
    <sheetView workbookViewId="0">
      <selection activeCell="H25" sqref="H25"/>
    </sheetView>
  </sheetViews>
  <sheetFormatPr defaultColWidth="8" defaultRowHeight="12.75" outlineLevelRow="7"/>
  <cols>
    <col min="1" max="1" width="11.125" style="1"/>
    <col min="2" max="16383" width="8" style="1"/>
  </cols>
  <sheetData>
    <row r="1" s="1" customFormat="1" spans="1:20">
      <c r="A1" s="2" t="s">
        <v>70</v>
      </c>
      <c r="B1" s="2" t="s">
        <v>71</v>
      </c>
      <c r="C1" s="2" t="s">
        <v>72</v>
      </c>
      <c r="D1" s="2" t="s">
        <v>73</v>
      </c>
      <c r="E1" s="2" t="s">
        <v>13</v>
      </c>
      <c r="F1" s="2" t="s">
        <v>5</v>
      </c>
      <c r="G1" s="2" t="s">
        <v>6</v>
      </c>
      <c r="H1" s="2" t="s">
        <v>74</v>
      </c>
      <c r="I1" s="2" t="s">
        <v>75</v>
      </c>
      <c r="J1" s="2" t="s">
        <v>76</v>
      </c>
      <c r="K1" s="2" t="s">
        <v>77</v>
      </c>
      <c r="L1" s="2" t="s">
        <v>78</v>
      </c>
      <c r="M1" s="2" t="s">
        <v>79</v>
      </c>
      <c r="N1" s="2" t="s">
        <v>80</v>
      </c>
      <c r="O1" s="2" t="s">
        <v>81</v>
      </c>
      <c r="P1" s="2" t="s">
        <v>82</v>
      </c>
      <c r="Q1" s="2" t="s">
        <v>83</v>
      </c>
      <c r="R1" s="2" t="s">
        <v>84</v>
      </c>
      <c r="S1" s="2" t="s">
        <v>85</v>
      </c>
      <c r="T1" s="2" t="s">
        <v>86</v>
      </c>
    </row>
    <row r="2" s="1" customFormat="1" spans="1:20">
      <c r="A2" s="3">
        <v>17241156826</v>
      </c>
      <c r="B2" s="1" t="s">
        <v>87</v>
      </c>
      <c r="C2" s="1" t="s">
        <v>88</v>
      </c>
      <c r="D2" s="1" t="s">
        <v>89</v>
      </c>
      <c r="E2" s="1" t="s">
        <v>63</v>
      </c>
      <c r="F2" s="1" t="s">
        <v>87</v>
      </c>
      <c r="G2" s="1" t="s">
        <v>90</v>
      </c>
      <c r="H2" s="1" t="s">
        <v>91</v>
      </c>
      <c r="I2" s="1" t="s">
        <v>92</v>
      </c>
      <c r="J2" s="1" t="s">
        <v>93</v>
      </c>
      <c r="K2" s="1" t="s">
        <v>92</v>
      </c>
      <c r="L2" s="1" t="s">
        <v>92</v>
      </c>
      <c r="M2" s="1" t="s">
        <v>94</v>
      </c>
      <c r="N2" s="1" t="s">
        <v>94</v>
      </c>
      <c r="O2" s="1" t="s">
        <v>95</v>
      </c>
      <c r="P2" s="1" t="s">
        <v>96</v>
      </c>
      <c r="Q2" s="1" t="s">
        <v>97</v>
      </c>
      <c r="R2" s="1" t="s">
        <v>98</v>
      </c>
      <c r="S2" s="1" t="s">
        <v>99</v>
      </c>
      <c r="T2" s="1" t="s">
        <v>100</v>
      </c>
    </row>
    <row r="3" s="1" customFormat="1" spans="1:20">
      <c r="A3" s="3">
        <v>17240895009</v>
      </c>
      <c r="B3" s="1" t="s">
        <v>87</v>
      </c>
      <c r="C3" s="1" t="s">
        <v>101</v>
      </c>
      <c r="D3" s="1" t="s">
        <v>102</v>
      </c>
      <c r="E3" s="1" t="s">
        <v>57</v>
      </c>
      <c r="F3" s="1" t="s">
        <v>87</v>
      </c>
      <c r="G3" s="1" t="s">
        <v>90</v>
      </c>
      <c r="H3" s="1" t="s">
        <v>91</v>
      </c>
      <c r="I3" s="1" t="s">
        <v>103</v>
      </c>
      <c r="J3" s="1" t="s">
        <v>93</v>
      </c>
      <c r="K3" s="1" t="s">
        <v>103</v>
      </c>
      <c r="L3" s="1" t="s">
        <v>103</v>
      </c>
      <c r="M3" s="1" t="s">
        <v>94</v>
      </c>
      <c r="N3" s="1" t="s">
        <v>94</v>
      </c>
      <c r="O3" s="1" t="s">
        <v>95</v>
      </c>
      <c r="P3" s="1" t="s">
        <v>96</v>
      </c>
      <c r="Q3" s="1" t="s">
        <v>104</v>
      </c>
      <c r="R3" s="1" t="s">
        <v>98</v>
      </c>
      <c r="S3" s="1" t="s">
        <v>99</v>
      </c>
      <c r="T3" s="1" t="s">
        <v>100</v>
      </c>
    </row>
    <row r="4" s="1" customFormat="1" spans="1:20">
      <c r="A4" s="3">
        <v>17240645532</v>
      </c>
      <c r="B4" s="1" t="s">
        <v>87</v>
      </c>
      <c r="C4" s="1" t="s">
        <v>105</v>
      </c>
      <c r="D4" s="1" t="s">
        <v>106</v>
      </c>
      <c r="E4" s="1" t="s">
        <v>107</v>
      </c>
      <c r="F4" s="1" t="s">
        <v>87</v>
      </c>
      <c r="G4" s="1" t="s">
        <v>90</v>
      </c>
      <c r="H4" s="1" t="s">
        <v>91</v>
      </c>
      <c r="I4" s="1" t="s">
        <v>108</v>
      </c>
      <c r="J4" s="1" t="s">
        <v>93</v>
      </c>
      <c r="K4" s="1" t="s">
        <v>108</v>
      </c>
      <c r="L4" s="1" t="s">
        <v>108</v>
      </c>
      <c r="M4" s="1" t="s">
        <v>94</v>
      </c>
      <c r="N4" s="1" t="s">
        <v>94</v>
      </c>
      <c r="O4" s="1" t="s">
        <v>95</v>
      </c>
      <c r="P4" s="1" t="s">
        <v>96</v>
      </c>
      <c r="Q4" s="1" t="s">
        <v>109</v>
      </c>
      <c r="R4" s="1" t="s">
        <v>98</v>
      </c>
      <c r="S4" s="1" t="s">
        <v>99</v>
      </c>
      <c r="T4" s="1" t="s">
        <v>110</v>
      </c>
    </row>
    <row r="5" s="1" customFormat="1" spans="1:20">
      <c r="A5" s="3">
        <v>17240021643</v>
      </c>
      <c r="B5" s="1" t="s">
        <v>87</v>
      </c>
      <c r="C5" s="1" t="s">
        <v>111</v>
      </c>
      <c r="D5" s="1" t="s">
        <v>112</v>
      </c>
      <c r="E5" s="1" t="s">
        <v>49</v>
      </c>
      <c r="F5" s="1" t="s">
        <v>87</v>
      </c>
      <c r="G5" s="1" t="s">
        <v>90</v>
      </c>
      <c r="H5" s="1" t="s">
        <v>91</v>
      </c>
      <c r="I5" s="1" t="s">
        <v>113</v>
      </c>
      <c r="J5" s="1" t="s">
        <v>93</v>
      </c>
      <c r="K5" s="1" t="s">
        <v>113</v>
      </c>
      <c r="L5" s="1" t="s">
        <v>113</v>
      </c>
      <c r="M5" s="1" t="s">
        <v>94</v>
      </c>
      <c r="N5" s="1" t="s">
        <v>94</v>
      </c>
      <c r="O5" s="1" t="s">
        <v>95</v>
      </c>
      <c r="P5" s="1" t="s">
        <v>96</v>
      </c>
      <c r="Q5" s="1" t="s">
        <v>114</v>
      </c>
      <c r="R5" s="1" t="s">
        <v>98</v>
      </c>
      <c r="S5" s="1" t="s">
        <v>99</v>
      </c>
      <c r="T5" s="1" t="s">
        <v>110</v>
      </c>
    </row>
    <row r="6" s="1" customFormat="1" spans="1:20">
      <c r="A6" s="3">
        <v>17239672152</v>
      </c>
      <c r="B6" s="1" t="s">
        <v>87</v>
      </c>
      <c r="C6" s="1" t="s">
        <v>115</v>
      </c>
      <c r="D6" s="1" t="s">
        <v>116</v>
      </c>
      <c r="E6" s="1" t="s">
        <v>117</v>
      </c>
      <c r="F6" s="1" t="s">
        <v>87</v>
      </c>
      <c r="G6" s="1" t="s">
        <v>90</v>
      </c>
      <c r="H6" s="1" t="s">
        <v>91</v>
      </c>
      <c r="I6" s="1" t="s">
        <v>118</v>
      </c>
      <c r="J6" s="1" t="s">
        <v>93</v>
      </c>
      <c r="K6" s="1" t="s">
        <v>118</v>
      </c>
      <c r="L6" s="1" t="s">
        <v>118</v>
      </c>
      <c r="M6" s="1" t="s">
        <v>94</v>
      </c>
      <c r="N6" s="1" t="s">
        <v>94</v>
      </c>
      <c r="O6" s="1" t="s">
        <v>95</v>
      </c>
      <c r="P6" s="1" t="s">
        <v>96</v>
      </c>
      <c r="Q6" s="1" t="s">
        <v>119</v>
      </c>
      <c r="R6" s="1" t="s">
        <v>98</v>
      </c>
      <c r="S6" s="1" t="s">
        <v>99</v>
      </c>
      <c r="T6" s="1" t="s">
        <v>110</v>
      </c>
    </row>
    <row r="7" s="1" customFormat="1" spans="1:20">
      <c r="A7" s="3">
        <v>17236315102</v>
      </c>
      <c r="B7" s="1" t="s">
        <v>87</v>
      </c>
      <c r="C7" s="1" t="s">
        <v>120</v>
      </c>
      <c r="D7" s="1" t="s">
        <v>121</v>
      </c>
      <c r="E7" s="1" t="s">
        <v>40</v>
      </c>
      <c r="F7" s="1" t="s">
        <v>87</v>
      </c>
      <c r="G7" s="1" t="s">
        <v>90</v>
      </c>
      <c r="H7" s="1" t="s">
        <v>91</v>
      </c>
      <c r="I7" s="1" t="s">
        <v>122</v>
      </c>
      <c r="J7" s="1" t="s">
        <v>93</v>
      </c>
      <c r="K7" s="1" t="s">
        <v>122</v>
      </c>
      <c r="L7" s="1" t="s">
        <v>122</v>
      </c>
      <c r="M7" s="1" t="s">
        <v>94</v>
      </c>
      <c r="N7" s="1" t="s">
        <v>94</v>
      </c>
      <c r="O7" s="1" t="s">
        <v>95</v>
      </c>
      <c r="P7" s="1" t="s">
        <v>96</v>
      </c>
      <c r="Q7" s="1" t="s">
        <v>123</v>
      </c>
      <c r="R7" s="1" t="s">
        <v>98</v>
      </c>
      <c r="S7" s="1" t="s">
        <v>99</v>
      </c>
      <c r="T7" s="1" t="s">
        <v>110</v>
      </c>
    </row>
    <row r="8" s="1" customFormat="1" spans="1:20">
      <c r="A8" s="3">
        <v>17235863214</v>
      </c>
      <c r="B8" s="1" t="s">
        <v>87</v>
      </c>
      <c r="C8" s="1" t="s">
        <v>124</v>
      </c>
      <c r="D8" s="1" t="s">
        <v>102</v>
      </c>
      <c r="E8" s="1" t="s">
        <v>31</v>
      </c>
      <c r="F8" s="1" t="s">
        <v>87</v>
      </c>
      <c r="G8" s="1" t="s">
        <v>90</v>
      </c>
      <c r="H8" s="1" t="s">
        <v>91</v>
      </c>
      <c r="I8" s="1" t="s">
        <v>103</v>
      </c>
      <c r="J8" s="1" t="s">
        <v>93</v>
      </c>
      <c r="K8" s="1" t="s">
        <v>103</v>
      </c>
      <c r="L8" s="1" t="s">
        <v>103</v>
      </c>
      <c r="M8" s="1" t="s">
        <v>94</v>
      </c>
      <c r="N8" s="1" t="s">
        <v>94</v>
      </c>
      <c r="O8" s="1" t="s">
        <v>95</v>
      </c>
      <c r="P8" s="1" t="s">
        <v>96</v>
      </c>
      <c r="Q8" s="1" t="s">
        <v>125</v>
      </c>
      <c r="R8" s="1" t="s">
        <v>98</v>
      </c>
      <c r="S8" s="1" t="s">
        <v>99</v>
      </c>
      <c r="T8" s="1" t="s">
        <v>100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2022-02-11T01:45:00Z</dcterms:created>
  <dcterms:modified xsi:type="dcterms:W3CDTF">2022-02-11T02:09:57Z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747EEED6FF49439387BCF142A9C4445B</vt:lpwstr>
  </property>
  <property fmtid="{D5CDD505-2E9C-101B-9397-08002B2CF9AE}" pid="3" name="KSOProductBuildVer">
    <vt:lpwstr>2052-11.1.0.11294</vt:lpwstr>
  </property>
</Properties>
</file>