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<sst xmlns="http://schemas.openxmlformats.org/spreadsheetml/2006/main" count="810" uniqueCount="263">
  <si>
    <t>去哪儿网酒店预付对账单</t>
  </si>
  <si>
    <t>供应商名称：</t>
  </si>
  <si>
    <t>汇趣住</t>
  </si>
  <si>
    <t>结算周期：</t>
  </si>
  <si>
    <t>2022-02-13至2022-02-14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</si>
  <si>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</si>
  <si>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</si>
  <si>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</si>
  <si>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</si>
  <si>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</si>
  <si>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</si>
  <si>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</si>
  <si>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</si>
  <si>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</si>
  <si>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</si>
  <si>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</si>
  <si>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</si>
  <si>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</si>
  <si>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</si>
  <si>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</si>
  <si>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¥6,061.00</t>
  </si>
  <si>
    <t>¥784.00</t>
  </si>
  <si>
    <t>¥22.00</t>
  </si>
  <si>
    <t>¥5,299.00</t>
  </si>
  <si>
    <t>分类信息</t>
  </si>
  <si>
    <t>业务类型</t>
  </si>
  <si>
    <t>酒店预付（点击查看明细）</t>
  </si>
  <si>
    <t>¥5,277.00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</si>
  <si>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</si>
  <si>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</si>
  <si>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</si>
  <si>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</si>
  <si>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</si>
  <si>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</si>
  <si>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</si>
  <si>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</si>
  <si>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</si>
  <si>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</si>
  <si>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</si>
  <si>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</si>
  <si>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</si>
  <si>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</si>
  <si>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</si>
  <si>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</si>
  <si>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</si>
  <si>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</si>
  <si>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</si>
  <si>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</si>
  <si>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</si>
  <si>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</si>
  <si>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</si>
  <si>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</si>
  <si>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</si>
  <si>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</si>
  <si>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</si>
  <si>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</si>
  <si>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</si>
  <si>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</si>
  <si>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</si>
  <si>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</si>
  <si>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</si>
  <si>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</si>
  <si>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</si>
  <si>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</si>
  <si>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</si>
  <si>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</si>
  <si>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</si>
  <si>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</si>
  <si>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</si>
  <si>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</si>
  <si>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</si>
  <si>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</si>
  <si>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102904775361</t>
  </si>
  <si>
    <t>酒店预付</t>
  </si>
  <si>
    <t>否</t>
  </si>
  <si>
    <t>普通</t>
  </si>
  <si>
    <t>375508329</t>
  </si>
  <si>
    <t>如家酒店(天津滨海新区MSD海关大楼店)</t>
  </si>
  <si>
    <t>1639468</t>
  </si>
  <si>
    <t>付佳伦</t>
  </si>
  <si>
    <t>2022-02-10</t>
  </si>
  <si>
    <t>2022-02-12</t>
  </si>
  <si>
    <t>2022-02-14</t>
  </si>
  <si>
    <t>¥326.00</t>
  </si>
  <si>
    <t>¥44.00</t>
  </si>
  <si>
    <t>¥282.00</t>
  </si>
  <si>
    <t>大床房</t>
  </si>
  <si>
    <t>WEBSITE</t>
  </si>
  <si>
    <t>102905215863</t>
  </si>
  <si>
    <t>381816663</t>
  </si>
  <si>
    <t>神农架康帝君兰酒店</t>
  </si>
  <si>
    <t>容梦</t>
  </si>
  <si>
    <t>2022-02-11</t>
  </si>
  <si>
    <t>¥1,412.00</t>
  </si>
  <si>
    <t>¥185.00</t>
  </si>
  <si>
    <t>¥1,227.00</t>
  </si>
  <si>
    <t>君悦大床房</t>
  </si>
  <si>
    <t>102905615439</t>
  </si>
  <si>
    <t>381715641</t>
  </si>
  <si>
    <t>怡程酒店(大理高铁站洱海店)</t>
  </si>
  <si>
    <t>吴万能</t>
  </si>
  <si>
    <t>¥1,122.00</t>
  </si>
  <si>
    <t>¥147.00</t>
  </si>
  <si>
    <t>¥975.00</t>
  </si>
  <si>
    <t>豪华大床房</t>
  </si>
  <si>
    <t>102907674323</t>
  </si>
  <si>
    <t>375511248</t>
  </si>
  <si>
    <t>7天优品酒店Premium(深圳科技园高新园地铁站店)</t>
  </si>
  <si>
    <t>周魁|黄晓辉</t>
  </si>
  <si>
    <t>2022-02-13</t>
  </si>
  <si>
    <t>¥1,034.00</t>
  </si>
  <si>
    <t>¥136.00</t>
  </si>
  <si>
    <t>¥898.00</t>
  </si>
  <si>
    <t>悦享大床房</t>
  </si>
  <si>
    <t>102903599887</t>
  </si>
  <si>
    <t>311541907</t>
  </si>
  <si>
    <t>如家酒店(青岛台东商业区利津路地铁站店)</t>
  </si>
  <si>
    <t>刘俊前</t>
  </si>
  <si>
    <t>2022-02-09</t>
  </si>
  <si>
    <t>¥124.00</t>
  </si>
  <si>
    <t>¥17.00</t>
  </si>
  <si>
    <t>¥107.00</t>
  </si>
  <si>
    <t>双床房-暖气</t>
  </si>
  <si>
    <t>102904683109</t>
  </si>
  <si>
    <t>381710100</t>
  </si>
  <si>
    <t>青皮树酒店(徐州高铁站和平大道万达广场店)</t>
  </si>
  <si>
    <t>边双双</t>
  </si>
  <si>
    <t>¥322.00</t>
  </si>
  <si>
    <t>¥42.00</t>
  </si>
  <si>
    <t>¥280.00</t>
  </si>
  <si>
    <t>1.5米床大床房</t>
  </si>
  <si>
    <t>102905947261</t>
  </si>
  <si>
    <t>318088258</t>
  </si>
  <si>
    <t>常州环球港邮轮酒店</t>
  </si>
  <si>
    <t>王杰</t>
  </si>
  <si>
    <t>¥992.00</t>
  </si>
  <si>
    <t>¥130.00</t>
  </si>
  <si>
    <t>¥862.00</t>
  </si>
  <si>
    <t>行政大床房</t>
  </si>
  <si>
    <t>102906427740</t>
  </si>
  <si>
    <t>351534428</t>
  </si>
  <si>
    <t>7天优品酒店(重庆大足石刻新城店)</t>
  </si>
  <si>
    <t>刘晏</t>
  </si>
  <si>
    <t>¥110.00</t>
  </si>
  <si>
    <t>¥1.00</t>
  </si>
  <si>
    <t>¥109.00</t>
  </si>
  <si>
    <t>精选特优房</t>
  </si>
  <si>
    <t>102907060769</t>
  </si>
  <si>
    <t>381678136</t>
  </si>
  <si>
    <t>汉庭酒店(上海陆家嘴东方路店)</t>
  </si>
  <si>
    <t>王梓伟</t>
  </si>
  <si>
    <t>¥196.00</t>
  </si>
  <si>
    <t>¥26.00</t>
  </si>
  <si>
    <t>¥170.00</t>
  </si>
  <si>
    <t>大床房A</t>
  </si>
  <si>
    <t>102907267335</t>
  </si>
  <si>
    <t>375510912</t>
  </si>
  <si>
    <t>城市便捷酒店(武汉光谷纺织大学店)</t>
  </si>
  <si>
    <t>蔡东</t>
  </si>
  <si>
    <t>¥241.00</t>
  </si>
  <si>
    <t>¥32.00</t>
  </si>
  <si>
    <t>¥209.00</t>
  </si>
  <si>
    <t>商务大床房</t>
  </si>
  <si>
    <t>102907350130</t>
  </si>
  <si>
    <t>381716106</t>
  </si>
  <si>
    <t>城市便捷酒店(湛江赤坎世贸大厦店)</t>
  </si>
  <si>
    <t>朱强</t>
  </si>
  <si>
    <t>¥182.00</t>
  </si>
  <si>
    <t>¥24.00</t>
  </si>
  <si>
    <t>¥158.00</t>
  </si>
  <si>
    <t>特惠大床房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</si>
  <si>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</si>
  <si>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</si>
  <si>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</si>
  <si>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</si>
  <si>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</si>
  <si>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</si>
  <si>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</si>
  <si>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</si>
  <si>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</si>
  <si>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csg_manual_202201281105588445074</t>
  </si>
  <si>
    <t>102876005125</t>
  </si>
  <si>
    <t>2022-01-28</t>
  </si>
  <si>
    <t>赔付-房费追回</t>
  </si>
  <si>
    <t>¥97.00</t>
  </si>
  <si>
    <t>--</t>
  </si>
  <si>
    <t>此单经核实用户到店查无预定，后代理时限内查到预定但用户已离店，因后续未联系上用户，应不予赔付，此单客服操作失误，故不记代理赔付，查看系统此单共追赔底价192+赔付97，因用户未入住，此单不应结算，底价需追回，故可退还97元</t>
  </si>
  <si>
    <t>csg_manual_202201281105584867814</t>
  </si>
  <si>
    <t>102870713510</t>
  </si>
  <si>
    <t>¥82.00</t>
  </si>
  <si>
    <t>此单经核实用户预定错时间早到点导致酒店无房，是用户问题，故不记代理赔付，查看扣款82元，故可退还82元</t>
  </si>
  <si>
    <t>NPH20220210092951543785RX0</t>
  </si>
  <si>
    <t>102902467244</t>
  </si>
  <si>
    <t>-¥157.00</t>
  </si>
  <si>
    <t>用户来电反馈申请取消间夜1晚，改为10号提前离店，代理林女士同意免费取消，告知不留房，线下打款，用户认可#追赔系统-预付扣款直连#</t>
  </si>
  <si>
    <t>返现日期</t>
  </si>
  <si>
    <t>，</t>
  </si>
  <si>
    <r>
      <t>本期收回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</si>
  <si>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</t>
    </r>
  </si>
  <si>
    <r>
      <t>102902467244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元退回</t>
    </r>
  </si>
  <si>
    <t>A220215105545481</t>
  </si>
  <si>
    <t>A220215105655481</t>
  </si>
  <si>
    <t>A2202151057124205</t>
  </si>
  <si>
    <r>
      <t>总计：</t>
    </r>
    <r>
      <rPr>
        <sz val="10"/>
        <rFont val="Arial"/>
        <charset val="134"/>
      </rPr>
      <t>5299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</si>
  <si>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</si>
  <si>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</si>
  <si>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</si>
  <si>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</si>
  <si>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</si>
  <si>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</si>
  <si>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</si>
  <si>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</si>
  <si>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</si>
  <si>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</si>
  <si>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</si>
  <si>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</si>
  <si>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</si>
  <si>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</si>
  <si>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</si>
  <si>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</si>
  <si>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2418894</t>
  </si>
  <si>
    <t>170.00</t>
  </si>
  <si>
    <t>RMB</t>
  </si>
  <si>
    <t>0</t>
  </si>
  <si>
    <t>0.00</t>
  </si>
  <si>
    <t>汇趣住国内直连</t>
  </si>
  <si>
    <t>2022-02-13 22:59:49</t>
  </si>
  <si>
    <t>直连</t>
  </si>
  <si>
    <t>2418892</t>
  </si>
  <si>
    <t>209.00</t>
  </si>
  <si>
    <t>2022-02-13 22:55:25</t>
  </si>
  <si>
    <t>2418876</t>
  </si>
  <si>
    <t>周魁,黄晓辉</t>
  </si>
  <si>
    <t>898.00</t>
  </si>
  <si>
    <t>2022-02-13 22:19:15</t>
  </si>
  <si>
    <t>2418874</t>
  </si>
  <si>
    <t>158.00</t>
  </si>
  <si>
    <t>2022-02-13 22:08:41</t>
  </si>
  <si>
    <t>2418484</t>
  </si>
  <si>
    <t>7天优品酒店（重庆大足石刻新城店）</t>
  </si>
  <si>
    <t>109.00</t>
  </si>
  <si>
    <t>2022-02-12 23:08:36</t>
  </si>
  <si>
    <t>2417931</t>
  </si>
  <si>
    <t>怡程酒店(大理高铁站洱海店）</t>
  </si>
  <si>
    <t>975.00</t>
  </si>
  <si>
    <t>2022-02-11 21:22:21</t>
  </si>
  <si>
    <t>2417842</t>
  </si>
  <si>
    <t>862.00</t>
  </si>
  <si>
    <t>2022-02-11 19:04:31</t>
  </si>
  <si>
    <t>2417414</t>
  </si>
  <si>
    <t>1227.00</t>
  </si>
  <si>
    <t>2022-02-11 07:08:19</t>
  </si>
  <si>
    <t>2417292</t>
  </si>
  <si>
    <t>如家酒店（天津滨海新区MSD海关大楼店）</t>
  </si>
  <si>
    <t>282.00</t>
  </si>
  <si>
    <t>2022-02-10 23:08:15</t>
  </si>
  <si>
    <t>2416218</t>
  </si>
  <si>
    <t>280.00</t>
  </si>
  <si>
    <t>2022-02-10 08:11:17</t>
  </si>
  <si>
    <t>2415835</t>
  </si>
  <si>
    <t>如家酒店（青岛台东商业区利津路店）</t>
  </si>
  <si>
    <t>107.00</t>
  </si>
  <si>
    <t>2022-02-09 18:39:06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</si>
</sst>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0" borderId="13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5" fillId="27" borderId="17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3" fillId="27" borderId="10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81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3</v>
      </c>
      <c r="N4" s="7" t="s">
        <v>92</v>
      </c>
      <c r="O4" s="7" t="s">
        <v>92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2</v>
      </c>
      <c r="M5" s="7">
        <v>1</v>
      </c>
      <c r="N5" s="7" t="s">
        <v>109</v>
      </c>
      <c r="O5" s="7" t="s">
        <v>109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118</v>
      </c>
      <c r="O6" s="7" t="s">
        <v>109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2</v>
      </c>
      <c r="N7" s="7" t="s">
        <v>80</v>
      </c>
      <c r="O7" s="7" t="s">
        <v>81</v>
      </c>
      <c r="P7" s="7" t="s">
        <v>82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2</v>
      </c>
      <c r="N8" s="7" t="s">
        <v>92</v>
      </c>
      <c r="O8" s="7" t="s">
        <v>81</v>
      </c>
      <c r="P8" s="7" t="s">
        <v>82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81</v>
      </c>
      <c r="O9" s="7" t="s">
        <v>109</v>
      </c>
      <c r="P9" s="7" t="s">
        <v>82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109</v>
      </c>
      <c r="O10" s="7" t="s">
        <v>109</v>
      </c>
      <c r="P10" s="7" t="s">
        <v>82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156</v>
      </c>
      <c r="H11" s="7" t="s">
        <v>157</v>
      </c>
      <c r="I11" s="7" t="s">
        <v>78</v>
      </c>
      <c r="J11" s="7" t="s">
        <v>2</v>
      </c>
      <c r="K11" s="7" t="s">
        <v>158</v>
      </c>
      <c r="L11" s="7">
        <v>1</v>
      </c>
      <c r="M11" s="7">
        <v>1</v>
      </c>
      <c r="N11" s="7" t="s">
        <v>109</v>
      </c>
      <c r="O11" s="7" t="s">
        <v>109</v>
      </c>
      <c r="P11" s="7" t="s">
        <v>82</v>
      </c>
      <c r="Q11" s="7"/>
      <c r="R11" s="12" t="s">
        <v>159</v>
      </c>
      <c r="S11" s="14" t="s">
        <v>19</v>
      </c>
      <c r="T11" s="7"/>
      <c r="U11" s="12" t="s">
        <v>19</v>
      </c>
      <c r="V11" s="12" t="s">
        <v>159</v>
      </c>
      <c r="W11" s="14" t="s">
        <v>160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163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164</v>
      </c>
      <c r="H12" s="7" t="s">
        <v>165</v>
      </c>
      <c r="I12" s="7" t="s">
        <v>78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109</v>
      </c>
      <c r="O12" s="7" t="s">
        <v>109</v>
      </c>
      <c r="P12" s="7" t="s">
        <v>82</v>
      </c>
      <c r="Q12" s="7"/>
      <c r="R12" s="12" t="s">
        <v>167</v>
      </c>
      <c r="S12" s="14" t="s">
        <v>19</v>
      </c>
      <c r="T12" s="7"/>
      <c r="U12" s="12" t="s">
        <v>19</v>
      </c>
      <c r="V12" s="12" t="s">
        <v>167</v>
      </c>
      <c r="W12" s="14" t="s">
        <v>168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87</v>
      </c>
      <c r="AG12" t="s">
        <v>74</v>
      </c>
      <c r="AH12" t="s">
        <v>19</v>
      </c>
    </row>
    <row r="13" customHeight="1" spans="1:32">
      <c r="A13" s="10" t="s">
        <v>171</v>
      </c>
      <c r="B13" s="10"/>
      <c r="C13" s="10" t="s">
        <v>172</v>
      </c>
      <c r="D13" s="10"/>
      <c r="E13" s="10"/>
      <c r="F13" s="10"/>
      <c r="G13" s="10" t="s">
        <v>172</v>
      </c>
      <c r="H13" s="10" t="s">
        <v>172</v>
      </c>
      <c r="I13" s="10" t="s">
        <v>172</v>
      </c>
      <c r="J13" s="10" t="s">
        <v>172</v>
      </c>
      <c r="K13" s="10" t="s">
        <v>172</v>
      </c>
      <c r="L13" s="10" t="s">
        <v>172</v>
      </c>
      <c r="M13" s="10" t="s">
        <v>172</v>
      </c>
      <c r="N13" s="10" t="s">
        <v>172</v>
      </c>
      <c r="O13" s="10" t="s">
        <v>172</v>
      </c>
      <c r="P13" s="10" t="s">
        <v>172</v>
      </c>
      <c r="Q13" s="10"/>
      <c r="R13" s="13" t="s">
        <v>20</v>
      </c>
      <c r="S13" s="13" t="s">
        <v>19</v>
      </c>
      <c r="T13" s="10" t="s">
        <v>172</v>
      </c>
      <c r="U13" s="13"/>
      <c r="V13" s="13" t="s">
        <v>20</v>
      </c>
      <c r="W13" s="13" t="s">
        <v>21</v>
      </c>
      <c r="X13" s="13"/>
      <c r="Y13" s="13"/>
      <c r="Z13" s="13"/>
      <c r="AA13" s="10"/>
      <c r="AB13" s="13"/>
      <c r="AC13" s="10"/>
      <c r="AD13" s="10" t="s">
        <v>172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173</v>
      </c>
      <c r="B1" s="4" t="s">
        <v>174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175</v>
      </c>
      <c r="H1" s="4" t="s">
        <v>176</v>
      </c>
      <c r="I1" s="4" t="s">
        <v>13</v>
      </c>
      <c r="J1" s="4" t="s">
        <v>17</v>
      </c>
      <c r="K1" s="4" t="s">
        <v>18</v>
      </c>
      <c r="L1" s="11" t="s">
        <v>177</v>
      </c>
      <c r="M1" s="4" t="s">
        <v>178</v>
      </c>
      <c r="N1" s="4" t="s">
        <v>179</v>
      </c>
    </row>
    <row r="2" ht="14.25" customHeight="1" spans="1:256">
      <c r="A2" s="6" t="s">
        <v>180</v>
      </c>
      <c r="B2" s="7" t="s">
        <v>181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182</v>
      </c>
      <c r="H2" s="7" t="s">
        <v>183</v>
      </c>
      <c r="I2" s="12" t="s">
        <v>184</v>
      </c>
      <c r="J2" s="12" t="s">
        <v>19</v>
      </c>
      <c r="K2" s="12" t="s">
        <v>184</v>
      </c>
      <c r="L2" s="7" t="s">
        <v>185</v>
      </c>
      <c r="M2" s="7" t="s">
        <v>186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187</v>
      </c>
      <c r="B3" s="7" t="s">
        <v>188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182</v>
      </c>
      <c r="H3" s="7" t="s">
        <v>183</v>
      </c>
      <c r="I3" s="12" t="s">
        <v>189</v>
      </c>
      <c r="J3" s="12" t="s">
        <v>19</v>
      </c>
      <c r="K3" s="12" t="s">
        <v>189</v>
      </c>
      <c r="L3" s="7" t="s">
        <v>185</v>
      </c>
      <c r="M3" s="7" t="s">
        <v>190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191</v>
      </c>
      <c r="B4" s="7" t="s">
        <v>192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183</v>
      </c>
      <c r="I4" s="12" t="s">
        <v>193</v>
      </c>
      <c r="J4" s="12" t="s">
        <v>19</v>
      </c>
      <c r="K4" s="12" t="s">
        <v>193</v>
      </c>
      <c r="L4" s="7" t="s">
        <v>185</v>
      </c>
      <c r="M4" s="7" t="s">
        <v>194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171</v>
      </c>
      <c r="B5" s="10" t="s">
        <v>172</v>
      </c>
      <c r="C5" s="10" t="s">
        <v>172</v>
      </c>
      <c r="D5" s="10" t="s">
        <v>172</v>
      </c>
      <c r="E5" s="10"/>
      <c r="F5" s="10"/>
      <c r="G5" s="10" t="s">
        <v>172</v>
      </c>
      <c r="H5" s="10" t="s">
        <v>172</v>
      </c>
      <c r="I5" s="13" t="s">
        <v>22</v>
      </c>
      <c r="J5" s="13"/>
      <c r="K5" s="13"/>
      <c r="L5" s="10"/>
      <c r="M5" s="10" t="s">
        <v>172</v>
      </c>
      <c r="N5" t="s">
        <v>172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A21" sqref="A21:C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196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282</v>
      </c>
      <c r="E2" t="str">
        <f>VLOOKUP(A2,HOP!A:L,12,0)</f>
        <v>282.00</v>
      </c>
      <c r="F2" t="str">
        <f>VLOOKUP(A2,HOP!A:C,3,0)</f>
        <v>2417292</v>
      </c>
      <c r="G2">
        <f>D2-E2</f>
        <v>0</v>
      </c>
      <c r="H2" t="str">
        <f>$H$1&amp;F2</f>
        <v>，2417292</v>
      </c>
      <c r="I2" t="str">
        <f>VLOOKUP(A2,HOP!A:T,20,0)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1227</v>
      </c>
      <c r="E3" t="str">
        <f>VLOOKUP(A3,HOP!A:L,12,0)</f>
        <v>1227.00</v>
      </c>
      <c r="F3" t="str">
        <f>VLOOKUP(A3,HOP!A:C,3,0)</f>
        <v>2417414</v>
      </c>
      <c r="G3">
        <f t="shared" ref="G3:G15" si="0">D3-E3</f>
        <v>0</v>
      </c>
      <c r="H3" t="str">
        <f t="shared" ref="H3:H15" si="1">$H$1&amp;F3</f>
        <v>，2417414</v>
      </c>
      <c r="I3" t="str">
        <f>VLOOKUP(A3,HOP!A:T,20,0)</f>
        <v>直连</v>
      </c>
    </row>
    <row r="4" ht="14.25" customHeight="1" spans="1:9">
      <c r="A4" s="6" t="s">
        <v>97</v>
      </c>
      <c r="B4" s="7" t="s">
        <v>92</v>
      </c>
      <c r="C4" s="7" t="s">
        <v>82</v>
      </c>
      <c r="D4" s="3">
        <v>975</v>
      </c>
      <c r="E4" t="str">
        <f>VLOOKUP(A4,HOP!A:L,12,0)</f>
        <v>975.00</v>
      </c>
      <c r="F4" t="str">
        <f>VLOOKUP(A4,HOP!A:C,3,0)</f>
        <v>2417931</v>
      </c>
      <c r="G4">
        <f t="shared" si="0"/>
        <v>0</v>
      </c>
      <c r="H4" t="str">
        <f t="shared" si="1"/>
        <v>，2417931</v>
      </c>
      <c r="I4" t="str">
        <f>VLOOKUP(A4,HOP!A:T,20,0)</f>
        <v>直连</v>
      </c>
    </row>
    <row r="5" ht="14.25" customHeight="1" spans="1:9">
      <c r="A5" s="6" t="s">
        <v>105</v>
      </c>
      <c r="B5" s="7" t="s">
        <v>109</v>
      </c>
      <c r="C5" s="7" t="s">
        <v>82</v>
      </c>
      <c r="D5" s="3">
        <v>898</v>
      </c>
      <c r="E5" t="str">
        <f>VLOOKUP(A5,HOP!A:L,12,0)</f>
        <v>898.00</v>
      </c>
      <c r="F5" t="str">
        <f>VLOOKUP(A5,HOP!A:C,3,0)</f>
        <v>2418876</v>
      </c>
      <c r="G5">
        <f t="shared" si="0"/>
        <v>0</v>
      </c>
      <c r="H5" t="str">
        <f t="shared" si="1"/>
        <v>，2418876</v>
      </c>
      <c r="I5" t="str">
        <f>VLOOKUP(A5,HOP!A:T,20,0)</f>
        <v>直连</v>
      </c>
    </row>
    <row r="6" ht="14.25" customHeight="1" spans="1:9">
      <c r="A6" s="6" t="s">
        <v>114</v>
      </c>
      <c r="B6" s="7" t="s">
        <v>109</v>
      </c>
      <c r="C6" s="7" t="s">
        <v>82</v>
      </c>
      <c r="D6" s="3">
        <v>107</v>
      </c>
      <c r="E6" t="str">
        <f>VLOOKUP(A6,HOP!A:L,12,0)</f>
        <v>107.00</v>
      </c>
      <c r="F6" t="str">
        <f>VLOOKUP(A6,HOP!A:C,3,0)</f>
        <v>2415835</v>
      </c>
      <c r="G6">
        <f t="shared" si="0"/>
        <v>0</v>
      </c>
      <c r="H6" t="str">
        <f t="shared" si="1"/>
        <v>，2415835</v>
      </c>
      <c r="I6" t="str">
        <f>VLOOKUP(A6,HOP!A:T,20,0)</f>
        <v>直连</v>
      </c>
    </row>
    <row r="7" ht="14.25" customHeight="1" spans="1:9">
      <c r="A7" s="6" t="s">
        <v>123</v>
      </c>
      <c r="B7" s="7" t="s">
        <v>81</v>
      </c>
      <c r="C7" s="7" t="s">
        <v>82</v>
      </c>
      <c r="D7" s="3">
        <v>280</v>
      </c>
      <c r="E7" t="str">
        <f>VLOOKUP(A7,HOP!A:L,12,0)</f>
        <v>280.00</v>
      </c>
      <c r="F7" t="str">
        <f>VLOOKUP(A7,HOP!A:C,3,0)</f>
        <v>2416218</v>
      </c>
      <c r="G7">
        <f t="shared" si="0"/>
        <v>0</v>
      </c>
      <c r="H7" t="str">
        <f t="shared" si="1"/>
        <v>，2416218</v>
      </c>
      <c r="I7" t="str">
        <f>VLOOKUP(A7,HOP!A:T,20,0)</f>
        <v>直连</v>
      </c>
    </row>
    <row r="8" ht="14.25" customHeight="1" spans="1:9">
      <c r="A8" s="6" t="s">
        <v>131</v>
      </c>
      <c r="B8" s="7" t="s">
        <v>81</v>
      </c>
      <c r="C8" s="7" t="s">
        <v>82</v>
      </c>
      <c r="D8" s="3">
        <v>862</v>
      </c>
      <c r="E8" t="str">
        <f>VLOOKUP(A8,HOP!A:L,12,0)</f>
        <v>862.00</v>
      </c>
      <c r="F8" t="str">
        <f>VLOOKUP(A8,HOP!A:C,3,0)</f>
        <v>2417842</v>
      </c>
      <c r="G8">
        <f t="shared" si="0"/>
        <v>0</v>
      </c>
      <c r="H8" t="str">
        <f t="shared" si="1"/>
        <v>，2417842</v>
      </c>
      <c r="I8" t="str">
        <f>VLOOKUP(A8,HOP!A:T,20,0)</f>
        <v>直连</v>
      </c>
    </row>
    <row r="9" ht="14.25" customHeight="1" spans="1:9">
      <c r="A9" s="6" t="s">
        <v>139</v>
      </c>
      <c r="B9" s="7" t="s">
        <v>109</v>
      </c>
      <c r="C9" s="7" t="s">
        <v>82</v>
      </c>
      <c r="D9" s="3">
        <v>109</v>
      </c>
      <c r="E9" t="str">
        <f>VLOOKUP(A9,HOP!A:L,12,0)</f>
        <v>109.00</v>
      </c>
      <c r="F9" t="str">
        <f>VLOOKUP(A9,HOP!A:C,3,0)</f>
        <v>2418484</v>
      </c>
      <c r="G9">
        <f t="shared" si="0"/>
        <v>0</v>
      </c>
      <c r="H9" t="str">
        <f t="shared" si="1"/>
        <v>，2418484</v>
      </c>
      <c r="I9" t="str">
        <f>VLOOKUP(A9,HOP!A:T,20,0)</f>
        <v>直连</v>
      </c>
    </row>
    <row r="10" ht="14.25" customHeight="1" spans="1:9">
      <c r="A10" s="6" t="s">
        <v>147</v>
      </c>
      <c r="B10" s="7" t="s">
        <v>109</v>
      </c>
      <c r="C10" s="7" t="s">
        <v>82</v>
      </c>
      <c r="D10" s="3">
        <v>170</v>
      </c>
      <c r="E10" t="str">
        <f>VLOOKUP(A10,HOP!A:L,12,0)</f>
        <v>170.00</v>
      </c>
      <c r="F10" t="str">
        <f>VLOOKUP(A10,HOP!A:C,3,0)</f>
        <v>2418894</v>
      </c>
      <c r="G10">
        <f t="shared" si="0"/>
        <v>0</v>
      </c>
      <c r="H10" t="str">
        <f t="shared" si="1"/>
        <v>，2418894</v>
      </c>
      <c r="I10" t="str">
        <f>VLOOKUP(A10,HOP!A:T,20,0)</f>
        <v>直连</v>
      </c>
    </row>
    <row r="11" ht="14.25" customHeight="1" spans="1:9">
      <c r="A11" s="6" t="s">
        <v>155</v>
      </c>
      <c r="B11" s="7" t="s">
        <v>109</v>
      </c>
      <c r="C11" s="7" t="s">
        <v>82</v>
      </c>
      <c r="D11" s="3">
        <v>209</v>
      </c>
      <c r="E11" t="str">
        <f>VLOOKUP(A11,HOP!A:L,12,0)</f>
        <v>209.00</v>
      </c>
      <c r="F11" t="str">
        <f>VLOOKUP(A11,HOP!A:C,3,0)</f>
        <v>2418892</v>
      </c>
      <c r="G11">
        <f t="shared" si="0"/>
        <v>0</v>
      </c>
      <c r="H11" t="str">
        <f t="shared" si="1"/>
        <v>，2418892</v>
      </c>
      <c r="I11" t="str">
        <f>VLOOKUP(A11,HOP!A:T,20,0)</f>
        <v>直连</v>
      </c>
    </row>
    <row r="12" ht="14.25" customHeight="1" spans="1:9">
      <c r="A12" s="6" t="s">
        <v>163</v>
      </c>
      <c r="B12" s="7" t="s">
        <v>109</v>
      </c>
      <c r="C12" s="7" t="s">
        <v>82</v>
      </c>
      <c r="D12" s="3">
        <v>158</v>
      </c>
      <c r="E12" t="str">
        <f>VLOOKUP(A12,HOP!A:L,12,0)</f>
        <v>158.00</v>
      </c>
      <c r="F12" t="str">
        <f>VLOOKUP(A12,HOP!A:C,3,0)</f>
        <v>2418874</v>
      </c>
      <c r="G12">
        <f t="shared" si="0"/>
        <v>0</v>
      </c>
      <c r="H12" t="str">
        <f t="shared" si="1"/>
        <v>，2418874</v>
      </c>
      <c r="I12" t="str">
        <f>VLOOKUP(A12,HOP!A:T,20,0)</f>
        <v>直连</v>
      </c>
    </row>
    <row r="13" spans="1:10">
      <c r="A13" s="43" t="s">
        <v>181</v>
      </c>
      <c r="D13" s="8">
        <v>97</v>
      </c>
      <c r="E13" t="e">
        <f>VLOOKUP(A13,HOP!A:L,12,0)</f>
        <v>#N/A</v>
      </c>
      <c r="F13">
        <v>2389370</v>
      </c>
      <c r="G13" t="e">
        <f t="shared" si="0"/>
        <v>#N/A</v>
      </c>
      <c r="H13" t="str">
        <f t="shared" si="1"/>
        <v>，2389370</v>
      </c>
      <c r="I13" t="e">
        <f>VLOOKUP(A13,HOP!A:T,20,0)</f>
        <v>#N/A</v>
      </c>
      <c r="J13" s="5" t="s">
        <v>197</v>
      </c>
    </row>
    <row r="14" spans="1:10">
      <c r="A14" s="43" t="s">
        <v>188</v>
      </c>
      <c r="D14" s="8">
        <v>82</v>
      </c>
      <c r="E14" t="e">
        <f>VLOOKUP(A14,HOP!A:L,12,0)</f>
        <v>#N/A</v>
      </c>
      <c r="F14">
        <v>2376714</v>
      </c>
      <c r="G14" t="e">
        <f t="shared" si="0"/>
        <v>#N/A</v>
      </c>
      <c r="H14" t="str">
        <f t="shared" si="1"/>
        <v>，2376714</v>
      </c>
      <c r="I14" t="e">
        <f>VLOOKUP(A14,HOP!A:T,20,0)</f>
        <v>#N/A</v>
      </c>
      <c r="J14" s="5" t="s">
        <v>198</v>
      </c>
    </row>
    <row r="15" spans="1:10">
      <c r="A15" s="43" t="s">
        <v>192</v>
      </c>
      <c r="D15" s="8">
        <v>-157</v>
      </c>
      <c r="E15" t="e">
        <f>VLOOKUP(A15,HOP!A:L,12,0)</f>
        <v>#N/A</v>
      </c>
      <c r="F15">
        <v>2414875</v>
      </c>
      <c r="G15" t="e">
        <f t="shared" si="0"/>
        <v>#N/A</v>
      </c>
      <c r="H15" t="str">
        <f t="shared" si="1"/>
        <v>，2414875</v>
      </c>
      <c r="I15" t="e">
        <f>VLOOKUP(A15,HOP!A:T,20,0)</f>
        <v>#N/A</v>
      </c>
      <c r="J15" t="s">
        <v>199</v>
      </c>
    </row>
    <row r="17" spans="4:4">
      <c r="D17" s="3">
        <f>SUM(D2:D16)</f>
        <v>5299</v>
      </c>
    </row>
    <row r="18" ht="14.25" spans="4:4">
      <c r="D18" s="9" t="s">
        <v>23</v>
      </c>
    </row>
    <row r="21" spans="1:3">
      <c r="A21" t="s">
        <v>200</v>
      </c>
      <c r="C21">
        <v>5374</v>
      </c>
    </row>
    <row r="22" spans="1:3">
      <c r="A22" t="s">
        <v>201</v>
      </c>
      <c r="C22">
        <v>82</v>
      </c>
    </row>
    <row r="23" spans="1:3">
      <c r="A23" t="s">
        <v>202</v>
      </c>
      <c r="C23">
        <v>-157</v>
      </c>
    </row>
    <row r="24" spans="1:3">
      <c r="A24" s="5" t="s">
        <v>203</v>
      </c>
      <c r="C24">
        <f>SUM(C21:C23)</f>
        <v>5299</v>
      </c>
    </row>
  </sheetData>
  <autoFilter ref="A1:I1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204</v>
      </c>
      <c r="B1" s="2" t="s">
        <v>205</v>
      </c>
      <c r="C1" s="2" t="s">
        <v>206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207</v>
      </c>
      <c r="I1" s="2" t="s">
        <v>208</v>
      </c>
      <c r="J1" s="2" t="s">
        <v>209</v>
      </c>
      <c r="K1" s="2" t="s">
        <v>210</v>
      </c>
      <c r="L1" s="2" t="s">
        <v>211</v>
      </c>
      <c r="M1" s="2" t="s">
        <v>212</v>
      </c>
      <c r="N1" s="2" t="s">
        <v>213</v>
      </c>
      <c r="O1" s="2" t="s">
        <v>214</v>
      </c>
      <c r="P1" s="2" t="s">
        <v>215</v>
      </c>
      <c r="Q1" s="2" t="s">
        <v>216</v>
      </c>
      <c r="R1" s="2" t="s">
        <v>217</v>
      </c>
      <c r="S1" s="2" t="s">
        <v>218</v>
      </c>
      <c r="T1" s="2" t="s">
        <v>219</v>
      </c>
    </row>
    <row r="2" s="1" customFormat="1" spans="1:20">
      <c r="A2" s="1" t="s">
        <v>147</v>
      </c>
      <c r="B2" s="1" t="s">
        <v>109</v>
      </c>
      <c r="C2" s="1" t="s">
        <v>220</v>
      </c>
      <c r="D2" s="1" t="s">
        <v>149</v>
      </c>
      <c r="E2" s="1" t="s">
        <v>150</v>
      </c>
      <c r="F2" s="1" t="s">
        <v>109</v>
      </c>
      <c r="G2" s="1" t="s">
        <v>82</v>
      </c>
      <c r="H2" s="1" t="s">
        <v>185</v>
      </c>
      <c r="I2" s="1" t="s">
        <v>221</v>
      </c>
      <c r="J2" s="1" t="s">
        <v>222</v>
      </c>
      <c r="K2" s="1" t="s">
        <v>221</v>
      </c>
      <c r="L2" s="1" t="s">
        <v>221</v>
      </c>
      <c r="M2" s="1" t="s">
        <v>223</v>
      </c>
      <c r="N2" s="1" t="s">
        <v>223</v>
      </c>
      <c r="O2" s="1" t="s">
        <v>224</v>
      </c>
      <c r="P2" s="1" t="s">
        <v>225</v>
      </c>
      <c r="Q2" s="1" t="s">
        <v>226</v>
      </c>
      <c r="R2" s="1" t="s">
        <v>74</v>
      </c>
      <c r="S2" s="1" t="s">
        <v>36</v>
      </c>
      <c r="T2" s="1" t="s">
        <v>227</v>
      </c>
    </row>
    <row r="3" s="1" customFormat="1" spans="1:20">
      <c r="A3" s="1" t="s">
        <v>155</v>
      </c>
      <c r="B3" s="1" t="s">
        <v>109</v>
      </c>
      <c r="C3" s="1" t="s">
        <v>228</v>
      </c>
      <c r="D3" s="1" t="s">
        <v>157</v>
      </c>
      <c r="E3" s="1" t="s">
        <v>158</v>
      </c>
      <c r="F3" s="1" t="s">
        <v>109</v>
      </c>
      <c r="G3" s="1" t="s">
        <v>82</v>
      </c>
      <c r="H3" s="1" t="s">
        <v>185</v>
      </c>
      <c r="I3" s="1" t="s">
        <v>229</v>
      </c>
      <c r="J3" s="1" t="s">
        <v>222</v>
      </c>
      <c r="K3" s="1" t="s">
        <v>229</v>
      </c>
      <c r="L3" s="1" t="s">
        <v>229</v>
      </c>
      <c r="M3" s="1" t="s">
        <v>223</v>
      </c>
      <c r="N3" s="1" t="s">
        <v>223</v>
      </c>
      <c r="O3" s="1" t="s">
        <v>224</v>
      </c>
      <c r="P3" s="1" t="s">
        <v>225</v>
      </c>
      <c r="Q3" s="1" t="s">
        <v>230</v>
      </c>
      <c r="R3" s="1" t="s">
        <v>74</v>
      </c>
      <c r="S3" s="1" t="s">
        <v>36</v>
      </c>
      <c r="T3" s="1" t="s">
        <v>227</v>
      </c>
    </row>
    <row r="4" s="1" customFormat="1" spans="1:20">
      <c r="A4" s="1" t="s">
        <v>105</v>
      </c>
      <c r="B4" s="1" t="s">
        <v>109</v>
      </c>
      <c r="C4" s="1" t="s">
        <v>231</v>
      </c>
      <c r="D4" s="1" t="s">
        <v>107</v>
      </c>
      <c r="E4" s="1" t="s">
        <v>232</v>
      </c>
      <c r="F4" s="1" t="s">
        <v>109</v>
      </c>
      <c r="G4" s="1" t="s">
        <v>82</v>
      </c>
      <c r="H4" s="1" t="s">
        <v>185</v>
      </c>
      <c r="I4" s="1" t="s">
        <v>233</v>
      </c>
      <c r="J4" s="1" t="s">
        <v>222</v>
      </c>
      <c r="K4" s="1" t="s">
        <v>233</v>
      </c>
      <c r="L4" s="1" t="s">
        <v>233</v>
      </c>
      <c r="M4" s="1" t="s">
        <v>223</v>
      </c>
      <c r="N4" s="1" t="s">
        <v>223</v>
      </c>
      <c r="O4" s="1" t="s">
        <v>224</v>
      </c>
      <c r="P4" s="1" t="s">
        <v>225</v>
      </c>
      <c r="Q4" s="1" t="s">
        <v>234</v>
      </c>
      <c r="R4" s="1" t="s">
        <v>74</v>
      </c>
      <c r="S4" s="1" t="s">
        <v>36</v>
      </c>
      <c r="T4" s="1" t="s">
        <v>227</v>
      </c>
    </row>
    <row r="5" s="1" customFormat="1" spans="1:20">
      <c r="A5" s="1" t="s">
        <v>163</v>
      </c>
      <c r="B5" s="1" t="s">
        <v>109</v>
      </c>
      <c r="C5" s="1" t="s">
        <v>235</v>
      </c>
      <c r="D5" s="1" t="s">
        <v>165</v>
      </c>
      <c r="E5" s="1" t="s">
        <v>166</v>
      </c>
      <c r="F5" s="1" t="s">
        <v>109</v>
      </c>
      <c r="G5" s="1" t="s">
        <v>82</v>
      </c>
      <c r="H5" s="1" t="s">
        <v>185</v>
      </c>
      <c r="I5" s="1" t="s">
        <v>236</v>
      </c>
      <c r="J5" s="1" t="s">
        <v>222</v>
      </c>
      <c r="K5" s="1" t="s">
        <v>236</v>
      </c>
      <c r="L5" s="1" t="s">
        <v>236</v>
      </c>
      <c r="M5" s="1" t="s">
        <v>223</v>
      </c>
      <c r="N5" s="1" t="s">
        <v>223</v>
      </c>
      <c r="O5" s="1" t="s">
        <v>224</v>
      </c>
      <c r="P5" s="1" t="s">
        <v>225</v>
      </c>
      <c r="Q5" s="1" t="s">
        <v>237</v>
      </c>
      <c r="R5" s="1" t="s">
        <v>74</v>
      </c>
      <c r="S5" s="1" t="s">
        <v>36</v>
      </c>
      <c r="T5" s="1" t="s">
        <v>227</v>
      </c>
    </row>
    <row r="6" s="1" customFormat="1" spans="1:20">
      <c r="A6" s="1" t="s">
        <v>139</v>
      </c>
      <c r="B6" s="1" t="s">
        <v>81</v>
      </c>
      <c r="C6" s="1" t="s">
        <v>238</v>
      </c>
      <c r="D6" s="1" t="s">
        <v>239</v>
      </c>
      <c r="E6" s="1" t="s">
        <v>142</v>
      </c>
      <c r="F6" s="1" t="s">
        <v>109</v>
      </c>
      <c r="G6" s="1" t="s">
        <v>82</v>
      </c>
      <c r="H6" s="1" t="s">
        <v>185</v>
      </c>
      <c r="I6" s="1" t="s">
        <v>240</v>
      </c>
      <c r="J6" s="1" t="s">
        <v>222</v>
      </c>
      <c r="K6" s="1" t="s">
        <v>240</v>
      </c>
      <c r="L6" s="1" t="s">
        <v>240</v>
      </c>
      <c r="M6" s="1" t="s">
        <v>223</v>
      </c>
      <c r="N6" s="1" t="s">
        <v>223</v>
      </c>
      <c r="O6" s="1" t="s">
        <v>224</v>
      </c>
      <c r="P6" s="1" t="s">
        <v>225</v>
      </c>
      <c r="Q6" s="1" t="s">
        <v>241</v>
      </c>
      <c r="R6" s="1" t="s">
        <v>74</v>
      </c>
      <c r="S6" s="1" t="s">
        <v>36</v>
      </c>
      <c r="T6" s="1" t="s">
        <v>227</v>
      </c>
    </row>
    <row r="7" s="1" customFormat="1" spans="1:20">
      <c r="A7" s="1" t="s">
        <v>97</v>
      </c>
      <c r="B7" s="1" t="s">
        <v>92</v>
      </c>
      <c r="C7" s="1" t="s">
        <v>242</v>
      </c>
      <c r="D7" s="1" t="s">
        <v>243</v>
      </c>
      <c r="E7" s="1" t="s">
        <v>100</v>
      </c>
      <c r="F7" s="1" t="s">
        <v>92</v>
      </c>
      <c r="G7" s="1" t="s">
        <v>82</v>
      </c>
      <c r="H7" s="1" t="s">
        <v>185</v>
      </c>
      <c r="I7" s="1" t="s">
        <v>244</v>
      </c>
      <c r="J7" s="1" t="s">
        <v>222</v>
      </c>
      <c r="K7" s="1" t="s">
        <v>244</v>
      </c>
      <c r="L7" s="1" t="s">
        <v>244</v>
      </c>
      <c r="M7" s="1" t="s">
        <v>223</v>
      </c>
      <c r="N7" s="1" t="s">
        <v>223</v>
      </c>
      <c r="O7" s="1" t="s">
        <v>224</v>
      </c>
      <c r="P7" s="1" t="s">
        <v>225</v>
      </c>
      <c r="Q7" s="1" t="s">
        <v>245</v>
      </c>
      <c r="R7" s="1" t="s">
        <v>74</v>
      </c>
      <c r="S7" s="1" t="s">
        <v>36</v>
      </c>
      <c r="T7" s="1" t="s">
        <v>227</v>
      </c>
    </row>
    <row r="8" s="1" customFormat="1" spans="1:20">
      <c r="A8" s="1" t="s">
        <v>131</v>
      </c>
      <c r="B8" s="1" t="s">
        <v>92</v>
      </c>
      <c r="C8" s="1" t="s">
        <v>246</v>
      </c>
      <c r="D8" s="1" t="s">
        <v>133</v>
      </c>
      <c r="E8" s="1" t="s">
        <v>134</v>
      </c>
      <c r="F8" s="1" t="s">
        <v>81</v>
      </c>
      <c r="G8" s="1" t="s">
        <v>82</v>
      </c>
      <c r="H8" s="1" t="s">
        <v>185</v>
      </c>
      <c r="I8" s="1" t="s">
        <v>247</v>
      </c>
      <c r="J8" s="1" t="s">
        <v>222</v>
      </c>
      <c r="K8" s="1" t="s">
        <v>247</v>
      </c>
      <c r="L8" s="1" t="s">
        <v>247</v>
      </c>
      <c r="M8" s="1" t="s">
        <v>223</v>
      </c>
      <c r="N8" s="1" t="s">
        <v>223</v>
      </c>
      <c r="O8" s="1" t="s">
        <v>224</v>
      </c>
      <c r="P8" s="1" t="s">
        <v>225</v>
      </c>
      <c r="Q8" s="1" t="s">
        <v>248</v>
      </c>
      <c r="R8" s="1" t="s">
        <v>74</v>
      </c>
      <c r="S8" s="1" t="s">
        <v>36</v>
      </c>
      <c r="T8" s="1" t="s">
        <v>227</v>
      </c>
    </row>
    <row r="9" s="1" customFormat="1" spans="1:20">
      <c r="A9" s="1" t="s">
        <v>88</v>
      </c>
      <c r="B9" s="1" t="s">
        <v>92</v>
      </c>
      <c r="C9" s="1" t="s">
        <v>249</v>
      </c>
      <c r="D9" s="1" t="s">
        <v>90</v>
      </c>
      <c r="E9" s="1" t="s">
        <v>91</v>
      </c>
      <c r="F9" s="1" t="s">
        <v>81</v>
      </c>
      <c r="G9" s="1" t="s">
        <v>82</v>
      </c>
      <c r="H9" s="1" t="s">
        <v>185</v>
      </c>
      <c r="I9" s="1" t="s">
        <v>250</v>
      </c>
      <c r="J9" s="1" t="s">
        <v>222</v>
      </c>
      <c r="K9" s="1" t="s">
        <v>250</v>
      </c>
      <c r="L9" s="1" t="s">
        <v>250</v>
      </c>
      <c r="M9" s="1" t="s">
        <v>223</v>
      </c>
      <c r="N9" s="1" t="s">
        <v>223</v>
      </c>
      <c r="O9" s="1" t="s">
        <v>224</v>
      </c>
      <c r="P9" s="1" t="s">
        <v>225</v>
      </c>
      <c r="Q9" s="1" t="s">
        <v>251</v>
      </c>
      <c r="R9" s="1" t="s">
        <v>74</v>
      </c>
      <c r="S9" s="1" t="s">
        <v>36</v>
      </c>
      <c r="T9" s="1" t="s">
        <v>227</v>
      </c>
    </row>
    <row r="10" s="1" customFormat="1" spans="1:20">
      <c r="A10" s="1" t="s">
        <v>72</v>
      </c>
      <c r="B10" s="1" t="s">
        <v>80</v>
      </c>
      <c r="C10" s="1" t="s">
        <v>252</v>
      </c>
      <c r="D10" s="1" t="s">
        <v>253</v>
      </c>
      <c r="E10" s="1" t="s">
        <v>79</v>
      </c>
      <c r="F10" s="1" t="s">
        <v>81</v>
      </c>
      <c r="G10" s="1" t="s">
        <v>82</v>
      </c>
      <c r="H10" s="1" t="s">
        <v>185</v>
      </c>
      <c r="I10" s="1" t="s">
        <v>254</v>
      </c>
      <c r="J10" s="1" t="s">
        <v>222</v>
      </c>
      <c r="K10" s="1" t="s">
        <v>254</v>
      </c>
      <c r="L10" s="1" t="s">
        <v>254</v>
      </c>
      <c r="M10" s="1" t="s">
        <v>223</v>
      </c>
      <c r="N10" s="1" t="s">
        <v>223</v>
      </c>
      <c r="O10" s="1" t="s">
        <v>224</v>
      </c>
      <c r="P10" s="1" t="s">
        <v>225</v>
      </c>
      <c r="Q10" s="1" t="s">
        <v>255</v>
      </c>
      <c r="R10" s="1" t="s">
        <v>74</v>
      </c>
      <c r="S10" s="1" t="s">
        <v>36</v>
      </c>
      <c r="T10" s="1" t="s">
        <v>227</v>
      </c>
    </row>
    <row r="11" s="1" customFormat="1" spans="1:20">
      <c r="A11" s="1" t="s">
        <v>123</v>
      </c>
      <c r="B11" s="1" t="s">
        <v>80</v>
      </c>
      <c r="C11" s="1" t="s">
        <v>256</v>
      </c>
      <c r="D11" s="1" t="s">
        <v>125</v>
      </c>
      <c r="E11" s="1" t="s">
        <v>126</v>
      </c>
      <c r="F11" s="1" t="s">
        <v>81</v>
      </c>
      <c r="G11" s="1" t="s">
        <v>82</v>
      </c>
      <c r="H11" s="1" t="s">
        <v>185</v>
      </c>
      <c r="I11" s="1" t="s">
        <v>257</v>
      </c>
      <c r="J11" s="1" t="s">
        <v>222</v>
      </c>
      <c r="K11" s="1" t="s">
        <v>257</v>
      </c>
      <c r="L11" s="1" t="s">
        <v>257</v>
      </c>
      <c r="M11" s="1" t="s">
        <v>223</v>
      </c>
      <c r="N11" s="1" t="s">
        <v>223</v>
      </c>
      <c r="O11" s="1" t="s">
        <v>224</v>
      </c>
      <c r="P11" s="1" t="s">
        <v>225</v>
      </c>
      <c r="Q11" s="1" t="s">
        <v>258</v>
      </c>
      <c r="R11" s="1" t="s">
        <v>74</v>
      </c>
      <c r="S11" s="1" t="s">
        <v>36</v>
      </c>
      <c r="T11" s="1" t="s">
        <v>227</v>
      </c>
    </row>
    <row r="12" s="1" customFormat="1" spans="1:20">
      <c r="A12" s="1" t="s">
        <v>114</v>
      </c>
      <c r="B12" s="1" t="s">
        <v>118</v>
      </c>
      <c r="C12" s="1" t="s">
        <v>259</v>
      </c>
      <c r="D12" s="1" t="s">
        <v>260</v>
      </c>
      <c r="E12" s="1" t="s">
        <v>117</v>
      </c>
      <c r="F12" s="1" t="s">
        <v>109</v>
      </c>
      <c r="G12" s="1" t="s">
        <v>82</v>
      </c>
      <c r="H12" s="1" t="s">
        <v>185</v>
      </c>
      <c r="I12" s="1" t="s">
        <v>261</v>
      </c>
      <c r="J12" s="1" t="s">
        <v>222</v>
      </c>
      <c r="K12" s="1" t="s">
        <v>261</v>
      </c>
      <c r="L12" s="1" t="s">
        <v>261</v>
      </c>
      <c r="M12" s="1" t="s">
        <v>223</v>
      </c>
      <c r="N12" s="1" t="s">
        <v>223</v>
      </c>
      <c r="O12" s="1" t="s">
        <v>224</v>
      </c>
      <c r="P12" s="1" t="s">
        <v>225</v>
      </c>
      <c r="Q12" s="1" t="s">
        <v>262</v>
      </c>
      <c r="R12" s="1" t="s">
        <v>74</v>
      </c>
      <c r="S12" s="1" t="s">
        <v>36</v>
      </c>
      <c r="T12" s="1" t="s">
        <v>227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2022-02-15T02:57:15Z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128725F74B9A414A847B224561285DD7</vt:lpwstr>
  </property>
</Properties>
</file>