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</definedName>
  </definedNames>
  <calcPr calcId="144525"/>
</workbook>
</file>

<file path=xl/sharedStrings.xml><?xml version="1.0" encoding="utf-8"?>
<sst xmlns="http://schemas.openxmlformats.org/spreadsheetml/2006/main" count="754" uniqueCount="232">
  <si>
    <t>去哪儿网酒店预付对账单</t>
  </si>
  <si>
    <t>供应商名称：</t>
  </si>
  <si>
    <t>汇趣住</t>
  </si>
  <si>
    <t>结算周期：</t>
  </si>
  <si>
    <t>2022-02-14至2022-02-15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</si>
  <si>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</si>
  <si>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</si>
  <si>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</si>
  <si>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</si>
  <si>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</si>
  <si>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</si>
  <si>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</si>
  <si>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</si>
  <si>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</si>
  <si>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</si>
  <si>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</si>
  <si>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</si>
  <si>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</si>
  <si>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</si>
  <si>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</si>
  <si>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¥5,087.00</t>
  </si>
  <si>
    <t>¥680.00</t>
  </si>
  <si>
    <t>¥4,407.00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</si>
  <si>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</si>
  <si>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</si>
  <si>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</si>
  <si>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</si>
  <si>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</si>
  <si>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</si>
  <si>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</si>
  <si>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</si>
  <si>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</si>
  <si>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</si>
  <si>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</si>
  <si>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</si>
  <si>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</si>
  <si>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</si>
  <si>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</si>
  <si>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</si>
  <si>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</si>
  <si>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</si>
  <si>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</si>
  <si>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</si>
  <si>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</si>
  <si>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</si>
  <si>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</si>
  <si>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</si>
  <si>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</si>
  <si>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</si>
  <si>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</si>
  <si>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</si>
  <si>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</si>
  <si>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</si>
  <si>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</si>
  <si>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</si>
  <si>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</si>
  <si>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</si>
  <si>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</si>
  <si>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</si>
  <si>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</si>
  <si>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</si>
  <si>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</si>
  <si>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</si>
  <si>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</si>
  <si>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</si>
  <si>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</si>
  <si>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</si>
  <si>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</si>
  <si>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</si>
  <si>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</si>
  <si>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102904305818</t>
  </si>
  <si>
    <t>酒店预付</t>
  </si>
  <si>
    <t>否</t>
  </si>
  <si>
    <t>普通</t>
  </si>
  <si>
    <t>311488489</t>
  </si>
  <si>
    <t>如家·neo(上海南京路步行街黄河路店)</t>
  </si>
  <si>
    <t>1639468</t>
  </si>
  <si>
    <t>黄嘉晨</t>
  </si>
  <si>
    <t>2022-02-10</t>
  </si>
  <si>
    <t>2022-02-11</t>
  </si>
  <si>
    <t>2022-02-15</t>
  </si>
  <si>
    <t>¥905.00</t>
  </si>
  <si>
    <t>¥121.00</t>
  </si>
  <si>
    <t>¥784.00</t>
  </si>
  <si>
    <t>商务大床房</t>
  </si>
  <si>
    <t>WEBSITE</t>
  </si>
  <si>
    <t>102905938110</t>
  </si>
  <si>
    <t>383490540</t>
  </si>
  <si>
    <t>哈尔滨市居酒店</t>
  </si>
  <si>
    <t>王林秋华</t>
  </si>
  <si>
    <t>¥1,084.00</t>
  </si>
  <si>
    <t>¥144.00</t>
  </si>
  <si>
    <t>¥940.00</t>
  </si>
  <si>
    <t>优享精品大床房</t>
  </si>
  <si>
    <t>102908017634</t>
  </si>
  <si>
    <t>375510912</t>
  </si>
  <si>
    <t>城市便捷酒店(武汉光谷纺织大学店)</t>
  </si>
  <si>
    <t>王金玉</t>
  </si>
  <si>
    <t>2022-02-14</t>
  </si>
  <si>
    <t>¥256.00</t>
  </si>
  <si>
    <t>¥34.00</t>
  </si>
  <si>
    <t>¥222.00</t>
  </si>
  <si>
    <t>102908026945</t>
  </si>
  <si>
    <t>381691243</t>
  </si>
  <si>
    <t>城市便捷酒店(武汉白沙洲烽火村地铁站店)</t>
  </si>
  <si>
    <t>吴双</t>
  </si>
  <si>
    <t>¥187.00</t>
  </si>
  <si>
    <t>¥25.00</t>
  </si>
  <si>
    <t>¥162.00</t>
  </si>
  <si>
    <t>标准大床房</t>
  </si>
  <si>
    <t>102908624318</t>
  </si>
  <si>
    <t>311542102</t>
  </si>
  <si>
    <t>柏曼酒店(济南西站山东国际会展中心店)</t>
  </si>
  <si>
    <t>王海明</t>
  </si>
  <si>
    <t>高级大床房</t>
  </si>
  <si>
    <t>102905483212</t>
  </si>
  <si>
    <t>381812784</t>
  </si>
  <si>
    <t>瓦当瓦舍旅行酒店 · 成都春熙店</t>
  </si>
  <si>
    <t>郝园</t>
  </si>
  <si>
    <t>2022-02-12</t>
  </si>
  <si>
    <t>¥834.00</t>
  </si>
  <si>
    <t>¥114.00</t>
  </si>
  <si>
    <t>¥720.00</t>
  </si>
  <si>
    <t>至远双床房</t>
  </si>
  <si>
    <t>102905614332</t>
  </si>
  <si>
    <t>375506817</t>
  </si>
  <si>
    <t>CoCo格调酒店(成都武候祠店)</t>
  </si>
  <si>
    <t>陈友</t>
  </si>
  <si>
    <t>¥780.00</t>
  </si>
  <si>
    <t>¥104.00</t>
  </si>
  <si>
    <t>¥676.00</t>
  </si>
  <si>
    <t>102908253376</t>
  </si>
  <si>
    <t>375505785</t>
  </si>
  <si>
    <t>格菲酒店(成都蛟龙港海滨店)</t>
  </si>
  <si>
    <t>张俊明</t>
  </si>
  <si>
    <t>¥189.00</t>
  </si>
  <si>
    <t>¥164.00</t>
  </si>
  <si>
    <t>特色大床房</t>
  </si>
  <si>
    <t>102908434995</t>
  </si>
  <si>
    <t>381672382</t>
  </si>
  <si>
    <t>城市便捷酒店(武汉光谷锦绣龙城南湖店)</t>
  </si>
  <si>
    <t>李怡天</t>
  </si>
  <si>
    <t>¥237.00</t>
  </si>
  <si>
    <t>¥31.00</t>
  </si>
  <si>
    <t>¥206.00</t>
  </si>
  <si>
    <t>标准双床房</t>
  </si>
  <si>
    <t>102908730316</t>
  </si>
  <si>
    <t>381682495</t>
  </si>
  <si>
    <t>城市便捷酒店(武汉巨龙大道地铁站店)</t>
  </si>
  <si>
    <t>刘亚婷</t>
  </si>
  <si>
    <t>¥239.00</t>
  </si>
  <si>
    <t>¥32.00</t>
  </si>
  <si>
    <t>¥207.00</t>
  </si>
  <si>
    <t>电竞大床房</t>
  </si>
  <si>
    <t>102908860270</t>
  </si>
  <si>
    <t>321970570</t>
  </si>
  <si>
    <t>佛山青年汇公寓</t>
  </si>
  <si>
    <t>吴有林</t>
  </si>
  <si>
    <t>¥120.00</t>
  </si>
  <si>
    <t>¥16.00</t>
  </si>
  <si>
    <t>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</si>
  <si>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</si>
  <si>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</si>
  <si>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</si>
  <si>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</si>
  <si>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</si>
  <si>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</si>
  <si>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</si>
  <si>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</si>
  <si>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</si>
  <si>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</si>
  <si>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</si>
  <si>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A220216101953481</t>
  </si>
  <si>
    <r>
      <t>总计：</t>
    </r>
    <r>
      <rPr>
        <sz val="10"/>
        <rFont val="Arial"/>
        <charset val="134"/>
      </rPr>
      <t>4407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</si>
  <si>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</si>
  <si>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</si>
  <si>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</si>
  <si>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</si>
  <si>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</si>
  <si>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</si>
  <si>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</si>
  <si>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</si>
  <si>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</si>
  <si>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</si>
  <si>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</si>
  <si>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</si>
  <si>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</si>
  <si>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</si>
  <si>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</si>
  <si>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</si>
  <si>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2419307</t>
  </si>
  <si>
    <t>城市便捷酒店(武汉白沙洲烽火店)</t>
  </si>
  <si>
    <t>--</t>
  </si>
  <si>
    <t>162.00</t>
  </si>
  <si>
    <t>RMB</t>
  </si>
  <si>
    <t>0</t>
  </si>
  <si>
    <t>0.00</t>
  </si>
  <si>
    <t>汇趣住国内直连</t>
  </si>
  <si>
    <t>2022-02-14 22:00:46</t>
  </si>
  <si>
    <t>直连</t>
  </si>
  <si>
    <t>2419296</t>
  </si>
  <si>
    <t>206.00</t>
  </si>
  <si>
    <t>2022-02-14 21:37:11</t>
  </si>
  <si>
    <t>2419193</t>
  </si>
  <si>
    <t>104.00</t>
  </si>
  <si>
    <t>2022-02-14 16:28:30</t>
  </si>
  <si>
    <t>2419177</t>
  </si>
  <si>
    <t>蛟龙港海滨酒店</t>
  </si>
  <si>
    <t>164.00</t>
  </si>
  <si>
    <t>2022-02-14 15:49:17</t>
  </si>
  <si>
    <t>2418980</t>
  </si>
  <si>
    <t>222.00</t>
  </si>
  <si>
    <t>2022-02-14 07:31:03</t>
  </si>
  <si>
    <t>2418934</t>
  </si>
  <si>
    <t>2022-02-14 02:40:18</t>
  </si>
  <si>
    <t>2418921</t>
  </si>
  <si>
    <t>207.00</t>
  </si>
  <si>
    <t>2022-02-14 01:15:53</t>
  </si>
  <si>
    <t>2417659</t>
  </si>
  <si>
    <t>哈尔滨华宿市居精品酒店</t>
  </si>
  <si>
    <t>940.00</t>
  </si>
  <si>
    <t>2022-02-11 14:18:06</t>
  </si>
  <si>
    <t>2417630</t>
  </si>
  <si>
    <t>676.00</t>
  </si>
  <si>
    <t>2022-02-11 13:40:19</t>
  </si>
  <si>
    <t>2417490</t>
  </si>
  <si>
    <t>720.00</t>
  </si>
  <si>
    <t>2022-02-11 10:15:06</t>
  </si>
  <si>
    <t>2416169</t>
  </si>
  <si>
    <t>如家酒店(上海南京路步行街黄河路店)</t>
  </si>
  <si>
    <t>784.00</t>
  </si>
  <si>
    <t>2022-02-10 03:50:59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</si>
</sst>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7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7" borderId="14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2" fillId="28" borderId="16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3" fillId="28" borderId="12" applyNumberFormat="0" applyAlignment="0" applyProtection="0">
      <alignment vertical="center"/>
    </xf>
    <xf numFmtId="0" fontId="34" fillId="31" borderId="17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4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98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84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98</v>
      </c>
      <c r="O5" s="7" t="s">
        <v>98</v>
      </c>
      <c r="P5" s="7" t="s">
        <v>80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98</v>
      </c>
      <c r="O6" s="7" t="s">
        <v>98</v>
      </c>
      <c r="P6" s="7" t="s">
        <v>80</v>
      </c>
      <c r="Q6" s="7"/>
      <c r="R6" s="11" t="s">
        <v>99</v>
      </c>
      <c r="S6" s="12" t="s">
        <v>19</v>
      </c>
      <c r="T6" s="7"/>
      <c r="U6" s="11" t="s">
        <v>19</v>
      </c>
      <c r="V6" s="11" t="s">
        <v>99</v>
      </c>
      <c r="W6" s="12" t="s">
        <v>100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101</v>
      </c>
      <c r="AD6" t="s">
        <v>6</v>
      </c>
      <c r="AE6" t="s">
        <v>114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115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116</v>
      </c>
      <c r="H7" s="7" t="s">
        <v>117</v>
      </c>
      <c r="I7" s="7" t="s">
        <v>76</v>
      </c>
      <c r="J7" s="7" t="s">
        <v>2</v>
      </c>
      <c r="K7" s="7" t="s">
        <v>118</v>
      </c>
      <c r="L7" s="7">
        <v>1</v>
      </c>
      <c r="M7" s="7">
        <v>3</v>
      </c>
      <c r="N7" s="7" t="s">
        <v>79</v>
      </c>
      <c r="O7" s="7" t="s">
        <v>119</v>
      </c>
      <c r="P7" s="7" t="s">
        <v>80</v>
      </c>
      <c r="Q7" s="7"/>
      <c r="R7" s="11" t="s">
        <v>120</v>
      </c>
      <c r="S7" s="12" t="s">
        <v>19</v>
      </c>
      <c r="T7" s="7"/>
      <c r="U7" s="11" t="s">
        <v>19</v>
      </c>
      <c r="V7" s="11" t="s">
        <v>120</v>
      </c>
      <c r="W7" s="12" t="s">
        <v>121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124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125</v>
      </c>
      <c r="H8" s="7" t="s">
        <v>126</v>
      </c>
      <c r="I8" s="7" t="s">
        <v>76</v>
      </c>
      <c r="J8" s="7" t="s">
        <v>2</v>
      </c>
      <c r="K8" s="7" t="s">
        <v>127</v>
      </c>
      <c r="L8" s="7">
        <v>1</v>
      </c>
      <c r="M8" s="7">
        <v>4</v>
      </c>
      <c r="N8" s="7" t="s">
        <v>79</v>
      </c>
      <c r="O8" s="7" t="s">
        <v>79</v>
      </c>
      <c r="P8" s="7" t="s">
        <v>80</v>
      </c>
      <c r="Q8" s="7"/>
      <c r="R8" s="11" t="s">
        <v>128</v>
      </c>
      <c r="S8" s="12" t="s">
        <v>19</v>
      </c>
      <c r="T8" s="7"/>
      <c r="U8" s="11" t="s">
        <v>19</v>
      </c>
      <c r="V8" s="11" t="s">
        <v>128</v>
      </c>
      <c r="W8" s="12" t="s">
        <v>129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130</v>
      </c>
      <c r="AD8" t="s">
        <v>6</v>
      </c>
      <c r="AE8" t="s">
        <v>84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131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132</v>
      </c>
      <c r="H9" s="7" t="s">
        <v>133</v>
      </c>
      <c r="I9" s="7" t="s">
        <v>76</v>
      </c>
      <c r="J9" s="7" t="s">
        <v>2</v>
      </c>
      <c r="K9" s="7" t="s">
        <v>134</v>
      </c>
      <c r="L9" s="7">
        <v>1</v>
      </c>
      <c r="M9" s="7">
        <v>1</v>
      </c>
      <c r="N9" s="7" t="s">
        <v>98</v>
      </c>
      <c r="O9" s="7" t="s">
        <v>98</v>
      </c>
      <c r="P9" s="7" t="s">
        <v>80</v>
      </c>
      <c r="Q9" s="7"/>
      <c r="R9" s="11" t="s">
        <v>135</v>
      </c>
      <c r="S9" s="12" t="s">
        <v>19</v>
      </c>
      <c r="T9" s="7"/>
      <c r="U9" s="11" t="s">
        <v>19</v>
      </c>
      <c r="V9" s="11" t="s">
        <v>135</v>
      </c>
      <c r="W9" s="12" t="s">
        <v>107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138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139</v>
      </c>
      <c r="H10" s="7" t="s">
        <v>140</v>
      </c>
      <c r="I10" s="7" t="s">
        <v>76</v>
      </c>
      <c r="J10" s="7" t="s">
        <v>2</v>
      </c>
      <c r="K10" s="7" t="s">
        <v>141</v>
      </c>
      <c r="L10" s="7">
        <v>1</v>
      </c>
      <c r="M10" s="7">
        <v>1</v>
      </c>
      <c r="N10" s="7" t="s">
        <v>98</v>
      </c>
      <c r="O10" s="7" t="s">
        <v>98</v>
      </c>
      <c r="P10" s="7" t="s">
        <v>80</v>
      </c>
      <c r="Q10" s="7"/>
      <c r="R10" s="11" t="s">
        <v>142</v>
      </c>
      <c r="S10" s="12" t="s">
        <v>19</v>
      </c>
      <c r="T10" s="7"/>
      <c r="U10" s="11" t="s">
        <v>19</v>
      </c>
      <c r="V10" s="11" t="s">
        <v>142</v>
      </c>
      <c r="W10" s="12" t="s">
        <v>143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146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147</v>
      </c>
      <c r="H11" s="7" t="s">
        <v>148</v>
      </c>
      <c r="I11" s="7" t="s">
        <v>76</v>
      </c>
      <c r="J11" s="7" t="s">
        <v>2</v>
      </c>
      <c r="K11" s="7" t="s">
        <v>149</v>
      </c>
      <c r="L11" s="7">
        <v>1</v>
      </c>
      <c r="M11" s="7">
        <v>1</v>
      </c>
      <c r="N11" s="7" t="s">
        <v>98</v>
      </c>
      <c r="O11" s="7" t="s">
        <v>98</v>
      </c>
      <c r="P11" s="7" t="s">
        <v>80</v>
      </c>
      <c r="Q11" s="7"/>
      <c r="R11" s="11" t="s">
        <v>150</v>
      </c>
      <c r="S11" s="12" t="s">
        <v>19</v>
      </c>
      <c r="T11" s="7"/>
      <c r="U11" s="11" t="s">
        <v>19</v>
      </c>
      <c r="V11" s="11" t="s">
        <v>150</v>
      </c>
      <c r="W11" s="12" t="s">
        <v>151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155</v>
      </c>
      <c r="H12" s="7" t="s">
        <v>156</v>
      </c>
      <c r="I12" s="7" t="s">
        <v>76</v>
      </c>
      <c r="J12" s="7" t="s">
        <v>2</v>
      </c>
      <c r="K12" s="7" t="s">
        <v>157</v>
      </c>
      <c r="L12" s="7">
        <v>1</v>
      </c>
      <c r="M12" s="7">
        <v>1</v>
      </c>
      <c r="N12" s="7" t="s">
        <v>98</v>
      </c>
      <c r="O12" s="7" t="s">
        <v>98</v>
      </c>
      <c r="P12" s="7" t="s">
        <v>80</v>
      </c>
      <c r="Q12" s="7"/>
      <c r="R12" s="11" t="s">
        <v>158</v>
      </c>
      <c r="S12" s="12" t="s">
        <v>19</v>
      </c>
      <c r="T12" s="7"/>
      <c r="U12" s="11" t="s">
        <v>19</v>
      </c>
      <c r="V12" s="11" t="s">
        <v>158</v>
      </c>
      <c r="W12" s="12" t="s">
        <v>159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129</v>
      </c>
      <c r="AD12" t="s">
        <v>6</v>
      </c>
      <c r="AE12" t="s">
        <v>160</v>
      </c>
      <c r="AF12" t="s">
        <v>85</v>
      </c>
      <c r="AG12" t="s">
        <v>72</v>
      </c>
      <c r="AH12" t="s">
        <v>19</v>
      </c>
    </row>
    <row r="13" customHeight="1" spans="1:32">
      <c r="A13" s="10" t="s">
        <v>161</v>
      </c>
      <c r="B13" s="10"/>
      <c r="C13" s="10" t="s">
        <v>162</v>
      </c>
      <c r="D13" s="10"/>
      <c r="E13" s="10"/>
      <c r="F13" s="10"/>
      <c r="G13" s="10" t="s">
        <v>162</v>
      </c>
      <c r="H13" s="10" t="s">
        <v>162</v>
      </c>
      <c r="I13" s="10" t="s">
        <v>162</v>
      </c>
      <c r="J13" s="10" t="s">
        <v>162</v>
      </c>
      <c r="K13" s="10" t="s">
        <v>162</v>
      </c>
      <c r="L13" s="10" t="s">
        <v>162</v>
      </c>
      <c r="M13" s="10" t="s">
        <v>162</v>
      </c>
      <c r="N13" s="10" t="s">
        <v>162</v>
      </c>
      <c r="O13" s="10" t="s">
        <v>162</v>
      </c>
      <c r="P13" s="10" t="s">
        <v>162</v>
      </c>
      <c r="Q13" s="10"/>
      <c r="R13" s="13" t="s">
        <v>20</v>
      </c>
      <c r="S13" s="13" t="s">
        <v>19</v>
      </c>
      <c r="T13" s="10" t="s">
        <v>162</v>
      </c>
      <c r="U13" s="13"/>
      <c r="V13" s="13" t="s">
        <v>20</v>
      </c>
      <c r="W13" s="13" t="s">
        <v>21</v>
      </c>
      <c r="X13" s="13"/>
      <c r="Y13" s="13"/>
      <c r="Z13" s="13"/>
      <c r="AA13" s="10"/>
      <c r="AB13" s="13"/>
      <c r="AC13" s="10"/>
      <c r="AD13" s="10" t="s">
        <v>162</v>
      </c>
      <c r="AE13" s="10"/>
      <c r="AF1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163</v>
      </c>
      <c r="B1" s="4" t="s">
        <v>164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165</v>
      </c>
      <c r="H1" s="4" t="s">
        <v>166</v>
      </c>
      <c r="I1" s="4" t="s">
        <v>13</v>
      </c>
      <c r="J1" s="4" t="s">
        <v>17</v>
      </c>
      <c r="K1" s="4" t="s">
        <v>18</v>
      </c>
      <c r="L1" s="9" t="s">
        <v>167</v>
      </c>
      <c r="M1" s="4" t="s">
        <v>168</v>
      </c>
      <c r="N1" s="4" t="s">
        <v>169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170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7" sqref="A17:A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171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784</v>
      </c>
      <c r="E2" t="str">
        <f>VLOOKUP(A2,HOP!A:L,12,0)</f>
        <v>784.00</v>
      </c>
      <c r="F2" t="str">
        <f>VLOOKUP(A2,HOP!A:C,3,0)</f>
        <v>2416169</v>
      </c>
      <c r="G2">
        <f>D2-E2</f>
        <v>0</v>
      </c>
      <c r="H2" t="str">
        <f>$H$1&amp;F2</f>
        <v>，2416169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940</v>
      </c>
      <c r="E3" t="str">
        <f>VLOOKUP(A3,HOP!A:L,12,0)</f>
        <v>940.00</v>
      </c>
      <c r="F3" t="str">
        <f>VLOOKUP(A3,HOP!A:C,3,0)</f>
        <v>2417659</v>
      </c>
      <c r="G3">
        <f t="shared" ref="G3:G12" si="0">D3-E3</f>
        <v>0</v>
      </c>
      <c r="H3" t="str">
        <f t="shared" ref="H3:H12" si="1">$H$1&amp;F3</f>
        <v>，2417659</v>
      </c>
      <c r="I3" t="str">
        <f>VLOOKUP(A3,HOP!A:T,20,0)</f>
        <v>直连</v>
      </c>
    </row>
    <row r="4" ht="14.25" customHeight="1" spans="1:9">
      <c r="A4" s="6" t="s">
        <v>94</v>
      </c>
      <c r="B4" s="7" t="s">
        <v>98</v>
      </c>
      <c r="C4" s="7" t="s">
        <v>80</v>
      </c>
      <c r="D4" s="3">
        <v>222</v>
      </c>
      <c r="E4" t="str">
        <f>VLOOKUP(A4,HOP!A:L,12,0)</f>
        <v>222.00</v>
      </c>
      <c r="F4" t="str">
        <f>VLOOKUP(A4,HOP!A:C,3,0)</f>
        <v>2418934</v>
      </c>
      <c r="G4">
        <f t="shared" si="0"/>
        <v>0</v>
      </c>
      <c r="H4" t="str">
        <f t="shared" si="1"/>
        <v>，2418934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98</v>
      </c>
      <c r="C5" s="7" t="s">
        <v>80</v>
      </c>
      <c r="D5" s="3">
        <v>162</v>
      </c>
      <c r="E5" t="str">
        <f>VLOOKUP(A5,HOP!A:L,12,0)</f>
        <v>162.00</v>
      </c>
      <c r="F5" t="str">
        <f>VLOOKUP(A5,HOP!A:C,3,0)</f>
        <v>2419307</v>
      </c>
      <c r="G5">
        <f t="shared" si="0"/>
        <v>0</v>
      </c>
      <c r="H5" t="str">
        <f t="shared" si="1"/>
        <v>，2419307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98</v>
      </c>
      <c r="C6" s="7" t="s">
        <v>80</v>
      </c>
      <c r="D6" s="3">
        <v>222</v>
      </c>
      <c r="E6" t="str">
        <f>VLOOKUP(A6,HOP!A:L,12,0)</f>
        <v>222.00</v>
      </c>
      <c r="F6" t="str">
        <f>VLOOKUP(A6,HOP!A:C,3,0)</f>
        <v>2418980</v>
      </c>
      <c r="G6">
        <f t="shared" si="0"/>
        <v>0</v>
      </c>
      <c r="H6" t="str">
        <f t="shared" si="1"/>
        <v>，2418980</v>
      </c>
      <c r="I6" t="str">
        <f>VLOOKUP(A6,HOP!A:T,20,0)</f>
        <v>直连</v>
      </c>
    </row>
    <row r="7" ht="14.25" customHeight="1" spans="1:9">
      <c r="A7" s="6" t="s">
        <v>115</v>
      </c>
      <c r="B7" s="7" t="s">
        <v>119</v>
      </c>
      <c r="C7" s="7" t="s">
        <v>80</v>
      </c>
      <c r="D7" s="3">
        <v>720</v>
      </c>
      <c r="E7" t="str">
        <f>VLOOKUP(A7,HOP!A:L,12,0)</f>
        <v>720.00</v>
      </c>
      <c r="F7" t="str">
        <f>VLOOKUP(A7,HOP!A:C,3,0)</f>
        <v>2417490</v>
      </c>
      <c r="G7">
        <f t="shared" si="0"/>
        <v>0</v>
      </c>
      <c r="H7" t="str">
        <f t="shared" si="1"/>
        <v>，2417490</v>
      </c>
      <c r="I7" t="str">
        <f>VLOOKUP(A7,HOP!A:T,20,0)</f>
        <v>直连</v>
      </c>
    </row>
    <row r="8" ht="14.25" customHeight="1" spans="1:9">
      <c r="A8" s="6" t="s">
        <v>124</v>
      </c>
      <c r="B8" s="7" t="s">
        <v>79</v>
      </c>
      <c r="C8" s="7" t="s">
        <v>80</v>
      </c>
      <c r="D8" s="3">
        <v>676</v>
      </c>
      <c r="E8" t="str">
        <f>VLOOKUP(A8,HOP!A:L,12,0)</f>
        <v>676.00</v>
      </c>
      <c r="F8" t="str">
        <f>VLOOKUP(A8,HOP!A:C,3,0)</f>
        <v>2417630</v>
      </c>
      <c r="G8">
        <f t="shared" si="0"/>
        <v>0</v>
      </c>
      <c r="H8" t="str">
        <f t="shared" si="1"/>
        <v>，2417630</v>
      </c>
      <c r="I8" t="str">
        <f>VLOOKUP(A8,HOP!A:T,20,0)</f>
        <v>直连</v>
      </c>
    </row>
    <row r="9" ht="14.25" customHeight="1" spans="1:9">
      <c r="A9" s="6" t="s">
        <v>131</v>
      </c>
      <c r="B9" s="7" t="s">
        <v>98</v>
      </c>
      <c r="C9" s="7" t="s">
        <v>80</v>
      </c>
      <c r="D9" s="3">
        <v>164</v>
      </c>
      <c r="E9" t="str">
        <f>VLOOKUP(A9,HOP!A:L,12,0)</f>
        <v>164.00</v>
      </c>
      <c r="F9" t="str">
        <f>VLOOKUP(A9,HOP!A:C,3,0)</f>
        <v>2419177</v>
      </c>
      <c r="G9">
        <f t="shared" si="0"/>
        <v>0</v>
      </c>
      <c r="H9" t="str">
        <f t="shared" si="1"/>
        <v>，2419177</v>
      </c>
      <c r="I9" t="str">
        <f>VLOOKUP(A9,HOP!A:T,20,0)</f>
        <v>直连</v>
      </c>
    </row>
    <row r="10" ht="14.25" customHeight="1" spans="1:9">
      <c r="A10" s="6" t="s">
        <v>138</v>
      </c>
      <c r="B10" s="7" t="s">
        <v>98</v>
      </c>
      <c r="C10" s="7" t="s">
        <v>80</v>
      </c>
      <c r="D10" s="3">
        <v>206</v>
      </c>
      <c r="E10" t="str">
        <f>VLOOKUP(A10,HOP!A:L,12,0)</f>
        <v>206.00</v>
      </c>
      <c r="F10" t="str">
        <f>VLOOKUP(A10,HOP!A:C,3,0)</f>
        <v>2419296</v>
      </c>
      <c r="G10">
        <f t="shared" si="0"/>
        <v>0</v>
      </c>
      <c r="H10" t="str">
        <f t="shared" si="1"/>
        <v>，2419296</v>
      </c>
      <c r="I10" t="str">
        <f>VLOOKUP(A10,HOP!A:T,20,0)</f>
        <v>直连</v>
      </c>
    </row>
    <row r="11" ht="14.25" customHeight="1" spans="1:9">
      <c r="A11" s="6" t="s">
        <v>146</v>
      </c>
      <c r="B11" s="7" t="s">
        <v>98</v>
      </c>
      <c r="C11" s="7" t="s">
        <v>80</v>
      </c>
      <c r="D11" s="3">
        <v>207</v>
      </c>
      <c r="E11" t="str">
        <f>VLOOKUP(A11,HOP!A:L,12,0)</f>
        <v>207.00</v>
      </c>
      <c r="F11" t="str">
        <f>VLOOKUP(A11,HOP!A:C,3,0)</f>
        <v>2418921</v>
      </c>
      <c r="G11">
        <f t="shared" si="0"/>
        <v>0</v>
      </c>
      <c r="H11" t="str">
        <f t="shared" si="1"/>
        <v>，2418921</v>
      </c>
      <c r="I11" t="str">
        <f>VLOOKUP(A11,HOP!A:T,20,0)</f>
        <v>直连</v>
      </c>
    </row>
    <row r="12" ht="14.25" customHeight="1" spans="1:9">
      <c r="A12" s="6" t="s">
        <v>154</v>
      </c>
      <c r="B12" s="7" t="s">
        <v>98</v>
      </c>
      <c r="C12" s="7" t="s">
        <v>80</v>
      </c>
      <c r="D12" s="3">
        <v>104</v>
      </c>
      <c r="E12" t="str">
        <f>VLOOKUP(A12,HOP!A:L,12,0)</f>
        <v>104.00</v>
      </c>
      <c r="F12" t="str">
        <f>VLOOKUP(A12,HOP!A:C,3,0)</f>
        <v>2419193</v>
      </c>
      <c r="G12">
        <f t="shared" si="0"/>
        <v>0</v>
      </c>
      <c r="H12" t="str">
        <f t="shared" si="1"/>
        <v>，2419193</v>
      </c>
      <c r="I12" t="str">
        <f>VLOOKUP(A12,HOP!A:T,20,0)</f>
        <v>直连</v>
      </c>
    </row>
    <row r="14" spans="4:4">
      <c r="D14" s="3">
        <f>SUM(D2:D13)</f>
        <v>4407</v>
      </c>
    </row>
    <row r="15" ht="14.25" spans="4:4">
      <c r="D15" s="8" t="s">
        <v>22</v>
      </c>
    </row>
    <row r="17" spans="1:1">
      <c r="A17" t="s">
        <v>172</v>
      </c>
    </row>
    <row r="18" spans="1:1">
      <c r="A18" s="5" t="s">
        <v>173</v>
      </c>
    </row>
  </sheetData>
  <autoFilter ref="A1:I12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174</v>
      </c>
      <c r="B1" s="2" t="s">
        <v>175</v>
      </c>
      <c r="C1" s="2" t="s">
        <v>176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177</v>
      </c>
      <c r="I1" s="2" t="s">
        <v>178</v>
      </c>
      <c r="J1" s="2" t="s">
        <v>179</v>
      </c>
      <c r="K1" s="2" t="s">
        <v>180</v>
      </c>
      <c r="L1" s="2" t="s">
        <v>181</v>
      </c>
      <c r="M1" s="2" t="s">
        <v>182</v>
      </c>
      <c r="N1" s="2" t="s">
        <v>183</v>
      </c>
      <c r="O1" s="2" t="s">
        <v>184</v>
      </c>
      <c r="P1" s="2" t="s">
        <v>185</v>
      </c>
      <c r="Q1" s="2" t="s">
        <v>186</v>
      </c>
      <c r="R1" s="2" t="s">
        <v>187</v>
      </c>
      <c r="S1" s="2" t="s">
        <v>188</v>
      </c>
      <c r="T1" s="2" t="s">
        <v>189</v>
      </c>
    </row>
    <row r="2" s="1" customFormat="1" spans="1:20">
      <c r="A2" s="1" t="s">
        <v>102</v>
      </c>
      <c r="B2" s="1" t="s">
        <v>98</v>
      </c>
      <c r="C2" s="1" t="s">
        <v>190</v>
      </c>
      <c r="D2" s="1" t="s">
        <v>191</v>
      </c>
      <c r="E2" s="1" t="s">
        <v>105</v>
      </c>
      <c r="F2" s="1" t="s">
        <v>98</v>
      </c>
      <c r="G2" s="1" t="s">
        <v>80</v>
      </c>
      <c r="H2" s="1" t="s">
        <v>192</v>
      </c>
      <c r="I2" s="1" t="s">
        <v>193</v>
      </c>
      <c r="J2" s="1" t="s">
        <v>194</v>
      </c>
      <c r="K2" s="1" t="s">
        <v>193</v>
      </c>
      <c r="L2" s="1" t="s">
        <v>193</v>
      </c>
      <c r="M2" s="1" t="s">
        <v>195</v>
      </c>
      <c r="N2" s="1" t="s">
        <v>195</v>
      </c>
      <c r="O2" s="1" t="s">
        <v>196</v>
      </c>
      <c r="P2" s="1" t="s">
        <v>197</v>
      </c>
      <c r="Q2" s="1" t="s">
        <v>198</v>
      </c>
      <c r="R2" s="1" t="s">
        <v>72</v>
      </c>
      <c r="S2" s="1" t="s">
        <v>34</v>
      </c>
      <c r="T2" s="1" t="s">
        <v>199</v>
      </c>
    </row>
    <row r="3" s="1" customFormat="1" spans="1:20">
      <c r="A3" s="1" t="s">
        <v>138</v>
      </c>
      <c r="B3" s="1" t="s">
        <v>98</v>
      </c>
      <c r="C3" s="1" t="s">
        <v>200</v>
      </c>
      <c r="D3" s="1" t="s">
        <v>140</v>
      </c>
      <c r="E3" s="1" t="s">
        <v>141</v>
      </c>
      <c r="F3" s="1" t="s">
        <v>98</v>
      </c>
      <c r="G3" s="1" t="s">
        <v>80</v>
      </c>
      <c r="H3" s="1" t="s">
        <v>192</v>
      </c>
      <c r="I3" s="1" t="s">
        <v>201</v>
      </c>
      <c r="J3" s="1" t="s">
        <v>194</v>
      </c>
      <c r="K3" s="1" t="s">
        <v>201</v>
      </c>
      <c r="L3" s="1" t="s">
        <v>201</v>
      </c>
      <c r="M3" s="1" t="s">
        <v>195</v>
      </c>
      <c r="N3" s="1" t="s">
        <v>195</v>
      </c>
      <c r="O3" s="1" t="s">
        <v>196</v>
      </c>
      <c r="P3" s="1" t="s">
        <v>197</v>
      </c>
      <c r="Q3" s="1" t="s">
        <v>202</v>
      </c>
      <c r="R3" s="1" t="s">
        <v>72</v>
      </c>
      <c r="S3" s="1" t="s">
        <v>34</v>
      </c>
      <c r="T3" s="1" t="s">
        <v>199</v>
      </c>
    </row>
    <row r="4" s="1" customFormat="1" spans="1:20">
      <c r="A4" s="1" t="s">
        <v>154</v>
      </c>
      <c r="B4" s="1" t="s">
        <v>98</v>
      </c>
      <c r="C4" s="1" t="s">
        <v>203</v>
      </c>
      <c r="D4" s="1" t="s">
        <v>156</v>
      </c>
      <c r="E4" s="1" t="s">
        <v>157</v>
      </c>
      <c r="F4" s="1" t="s">
        <v>98</v>
      </c>
      <c r="G4" s="1" t="s">
        <v>80</v>
      </c>
      <c r="H4" s="1" t="s">
        <v>192</v>
      </c>
      <c r="I4" s="1" t="s">
        <v>204</v>
      </c>
      <c r="J4" s="1" t="s">
        <v>194</v>
      </c>
      <c r="K4" s="1" t="s">
        <v>204</v>
      </c>
      <c r="L4" s="1" t="s">
        <v>204</v>
      </c>
      <c r="M4" s="1" t="s">
        <v>195</v>
      </c>
      <c r="N4" s="1" t="s">
        <v>195</v>
      </c>
      <c r="O4" s="1" t="s">
        <v>196</v>
      </c>
      <c r="P4" s="1" t="s">
        <v>197</v>
      </c>
      <c r="Q4" s="1" t="s">
        <v>205</v>
      </c>
      <c r="R4" s="1" t="s">
        <v>72</v>
      </c>
      <c r="S4" s="1" t="s">
        <v>34</v>
      </c>
      <c r="T4" s="1" t="s">
        <v>199</v>
      </c>
    </row>
    <row r="5" s="1" customFormat="1" spans="1:20">
      <c r="A5" s="1" t="s">
        <v>131</v>
      </c>
      <c r="B5" s="1" t="s">
        <v>98</v>
      </c>
      <c r="C5" s="1" t="s">
        <v>206</v>
      </c>
      <c r="D5" s="1" t="s">
        <v>207</v>
      </c>
      <c r="E5" s="1" t="s">
        <v>134</v>
      </c>
      <c r="F5" s="1" t="s">
        <v>98</v>
      </c>
      <c r="G5" s="1" t="s">
        <v>80</v>
      </c>
      <c r="H5" s="1" t="s">
        <v>192</v>
      </c>
      <c r="I5" s="1" t="s">
        <v>208</v>
      </c>
      <c r="J5" s="1" t="s">
        <v>194</v>
      </c>
      <c r="K5" s="1" t="s">
        <v>208</v>
      </c>
      <c r="L5" s="1" t="s">
        <v>208</v>
      </c>
      <c r="M5" s="1" t="s">
        <v>195</v>
      </c>
      <c r="N5" s="1" t="s">
        <v>195</v>
      </c>
      <c r="O5" s="1" t="s">
        <v>196</v>
      </c>
      <c r="P5" s="1" t="s">
        <v>197</v>
      </c>
      <c r="Q5" s="1" t="s">
        <v>209</v>
      </c>
      <c r="R5" s="1" t="s">
        <v>72</v>
      </c>
      <c r="S5" s="1" t="s">
        <v>34</v>
      </c>
      <c r="T5" s="1" t="s">
        <v>199</v>
      </c>
    </row>
    <row r="6" s="1" customFormat="1" spans="1:20">
      <c r="A6" s="1" t="s">
        <v>110</v>
      </c>
      <c r="B6" s="1" t="s">
        <v>98</v>
      </c>
      <c r="C6" s="1" t="s">
        <v>210</v>
      </c>
      <c r="D6" s="1" t="s">
        <v>112</v>
      </c>
      <c r="E6" s="1" t="s">
        <v>113</v>
      </c>
      <c r="F6" s="1" t="s">
        <v>98</v>
      </c>
      <c r="G6" s="1" t="s">
        <v>80</v>
      </c>
      <c r="H6" s="1" t="s">
        <v>192</v>
      </c>
      <c r="I6" s="1" t="s">
        <v>211</v>
      </c>
      <c r="J6" s="1" t="s">
        <v>194</v>
      </c>
      <c r="K6" s="1" t="s">
        <v>211</v>
      </c>
      <c r="L6" s="1" t="s">
        <v>211</v>
      </c>
      <c r="M6" s="1" t="s">
        <v>195</v>
      </c>
      <c r="N6" s="1" t="s">
        <v>195</v>
      </c>
      <c r="O6" s="1" t="s">
        <v>196</v>
      </c>
      <c r="P6" s="1" t="s">
        <v>197</v>
      </c>
      <c r="Q6" s="1" t="s">
        <v>212</v>
      </c>
      <c r="R6" s="1" t="s">
        <v>72</v>
      </c>
      <c r="S6" s="1" t="s">
        <v>34</v>
      </c>
      <c r="T6" s="1" t="s">
        <v>199</v>
      </c>
    </row>
    <row r="7" s="1" customFormat="1" spans="1:20">
      <c r="A7" s="1" t="s">
        <v>94</v>
      </c>
      <c r="B7" s="1" t="s">
        <v>98</v>
      </c>
      <c r="C7" s="1" t="s">
        <v>213</v>
      </c>
      <c r="D7" s="1" t="s">
        <v>96</v>
      </c>
      <c r="E7" s="1" t="s">
        <v>97</v>
      </c>
      <c r="F7" s="1" t="s">
        <v>98</v>
      </c>
      <c r="G7" s="1" t="s">
        <v>80</v>
      </c>
      <c r="H7" s="1" t="s">
        <v>192</v>
      </c>
      <c r="I7" s="1" t="s">
        <v>211</v>
      </c>
      <c r="J7" s="1" t="s">
        <v>194</v>
      </c>
      <c r="K7" s="1" t="s">
        <v>211</v>
      </c>
      <c r="L7" s="1" t="s">
        <v>211</v>
      </c>
      <c r="M7" s="1" t="s">
        <v>195</v>
      </c>
      <c r="N7" s="1" t="s">
        <v>195</v>
      </c>
      <c r="O7" s="1" t="s">
        <v>196</v>
      </c>
      <c r="P7" s="1" t="s">
        <v>197</v>
      </c>
      <c r="Q7" s="1" t="s">
        <v>214</v>
      </c>
      <c r="R7" s="1" t="s">
        <v>72</v>
      </c>
      <c r="S7" s="1" t="s">
        <v>34</v>
      </c>
      <c r="T7" s="1" t="s">
        <v>199</v>
      </c>
    </row>
    <row r="8" s="1" customFormat="1" spans="1:20">
      <c r="A8" s="1" t="s">
        <v>146</v>
      </c>
      <c r="B8" s="1" t="s">
        <v>98</v>
      </c>
      <c r="C8" s="1" t="s">
        <v>215</v>
      </c>
      <c r="D8" s="1" t="s">
        <v>148</v>
      </c>
      <c r="E8" s="1" t="s">
        <v>149</v>
      </c>
      <c r="F8" s="1" t="s">
        <v>98</v>
      </c>
      <c r="G8" s="1" t="s">
        <v>80</v>
      </c>
      <c r="H8" s="1" t="s">
        <v>192</v>
      </c>
      <c r="I8" s="1" t="s">
        <v>216</v>
      </c>
      <c r="J8" s="1" t="s">
        <v>194</v>
      </c>
      <c r="K8" s="1" t="s">
        <v>216</v>
      </c>
      <c r="L8" s="1" t="s">
        <v>216</v>
      </c>
      <c r="M8" s="1" t="s">
        <v>195</v>
      </c>
      <c r="N8" s="1" t="s">
        <v>195</v>
      </c>
      <c r="O8" s="1" t="s">
        <v>196</v>
      </c>
      <c r="P8" s="1" t="s">
        <v>197</v>
      </c>
      <c r="Q8" s="1" t="s">
        <v>217</v>
      </c>
      <c r="R8" s="1" t="s">
        <v>72</v>
      </c>
      <c r="S8" s="1" t="s">
        <v>34</v>
      </c>
      <c r="T8" s="1" t="s">
        <v>199</v>
      </c>
    </row>
    <row r="9" s="1" customFormat="1" spans="1:20">
      <c r="A9" s="1" t="s">
        <v>86</v>
      </c>
      <c r="B9" s="1" t="s">
        <v>79</v>
      </c>
      <c r="C9" s="1" t="s">
        <v>218</v>
      </c>
      <c r="D9" s="1" t="s">
        <v>219</v>
      </c>
      <c r="E9" s="1" t="s">
        <v>89</v>
      </c>
      <c r="F9" s="1" t="s">
        <v>79</v>
      </c>
      <c r="G9" s="1" t="s">
        <v>80</v>
      </c>
      <c r="H9" s="1" t="s">
        <v>192</v>
      </c>
      <c r="I9" s="1" t="s">
        <v>220</v>
      </c>
      <c r="J9" s="1" t="s">
        <v>194</v>
      </c>
      <c r="K9" s="1" t="s">
        <v>220</v>
      </c>
      <c r="L9" s="1" t="s">
        <v>220</v>
      </c>
      <c r="M9" s="1" t="s">
        <v>195</v>
      </c>
      <c r="N9" s="1" t="s">
        <v>195</v>
      </c>
      <c r="O9" s="1" t="s">
        <v>196</v>
      </c>
      <c r="P9" s="1" t="s">
        <v>197</v>
      </c>
      <c r="Q9" s="1" t="s">
        <v>221</v>
      </c>
      <c r="R9" s="1" t="s">
        <v>72</v>
      </c>
      <c r="S9" s="1" t="s">
        <v>34</v>
      </c>
      <c r="T9" s="1" t="s">
        <v>199</v>
      </c>
    </row>
    <row r="10" s="1" customFormat="1" spans="1:20">
      <c r="A10" s="1" t="s">
        <v>124</v>
      </c>
      <c r="B10" s="1" t="s">
        <v>79</v>
      </c>
      <c r="C10" s="1" t="s">
        <v>222</v>
      </c>
      <c r="D10" s="1" t="s">
        <v>126</v>
      </c>
      <c r="E10" s="1" t="s">
        <v>127</v>
      </c>
      <c r="F10" s="1" t="s">
        <v>79</v>
      </c>
      <c r="G10" s="1" t="s">
        <v>80</v>
      </c>
      <c r="H10" s="1" t="s">
        <v>192</v>
      </c>
      <c r="I10" s="1" t="s">
        <v>223</v>
      </c>
      <c r="J10" s="1" t="s">
        <v>194</v>
      </c>
      <c r="K10" s="1" t="s">
        <v>223</v>
      </c>
      <c r="L10" s="1" t="s">
        <v>223</v>
      </c>
      <c r="M10" s="1" t="s">
        <v>195</v>
      </c>
      <c r="N10" s="1" t="s">
        <v>195</v>
      </c>
      <c r="O10" s="1" t="s">
        <v>196</v>
      </c>
      <c r="P10" s="1" t="s">
        <v>197</v>
      </c>
      <c r="Q10" s="1" t="s">
        <v>224</v>
      </c>
      <c r="R10" s="1" t="s">
        <v>72</v>
      </c>
      <c r="S10" s="1" t="s">
        <v>34</v>
      </c>
      <c r="T10" s="1" t="s">
        <v>199</v>
      </c>
    </row>
    <row r="11" s="1" customFormat="1" spans="1:20">
      <c r="A11" s="1" t="s">
        <v>115</v>
      </c>
      <c r="B11" s="1" t="s">
        <v>79</v>
      </c>
      <c r="C11" s="1" t="s">
        <v>225</v>
      </c>
      <c r="D11" s="1" t="s">
        <v>117</v>
      </c>
      <c r="E11" s="1" t="s">
        <v>118</v>
      </c>
      <c r="F11" s="1" t="s">
        <v>119</v>
      </c>
      <c r="G11" s="1" t="s">
        <v>80</v>
      </c>
      <c r="H11" s="1" t="s">
        <v>192</v>
      </c>
      <c r="I11" s="1" t="s">
        <v>226</v>
      </c>
      <c r="J11" s="1" t="s">
        <v>194</v>
      </c>
      <c r="K11" s="1" t="s">
        <v>226</v>
      </c>
      <c r="L11" s="1" t="s">
        <v>226</v>
      </c>
      <c r="M11" s="1" t="s">
        <v>195</v>
      </c>
      <c r="N11" s="1" t="s">
        <v>195</v>
      </c>
      <c r="O11" s="1" t="s">
        <v>196</v>
      </c>
      <c r="P11" s="1" t="s">
        <v>197</v>
      </c>
      <c r="Q11" s="1" t="s">
        <v>227</v>
      </c>
      <c r="R11" s="1" t="s">
        <v>72</v>
      </c>
      <c r="S11" s="1" t="s">
        <v>34</v>
      </c>
      <c r="T11" s="1" t="s">
        <v>199</v>
      </c>
    </row>
    <row r="12" s="1" customFormat="1" spans="1:20">
      <c r="A12" s="1" t="s">
        <v>70</v>
      </c>
      <c r="B12" s="1" t="s">
        <v>78</v>
      </c>
      <c r="C12" s="1" t="s">
        <v>228</v>
      </c>
      <c r="D12" s="1" t="s">
        <v>229</v>
      </c>
      <c r="E12" s="1" t="s">
        <v>77</v>
      </c>
      <c r="F12" s="1" t="s">
        <v>79</v>
      </c>
      <c r="G12" s="1" t="s">
        <v>80</v>
      </c>
      <c r="H12" s="1" t="s">
        <v>192</v>
      </c>
      <c r="I12" s="1" t="s">
        <v>230</v>
      </c>
      <c r="J12" s="1" t="s">
        <v>194</v>
      </c>
      <c r="K12" s="1" t="s">
        <v>230</v>
      </c>
      <c r="L12" s="1" t="s">
        <v>230</v>
      </c>
      <c r="M12" s="1" t="s">
        <v>195</v>
      </c>
      <c r="N12" s="1" t="s">
        <v>195</v>
      </c>
      <c r="O12" s="1" t="s">
        <v>196</v>
      </c>
      <c r="P12" s="1" t="s">
        <v>197</v>
      </c>
      <c r="Q12" s="1" t="s">
        <v>231</v>
      </c>
      <c r="R12" s="1" t="s">
        <v>72</v>
      </c>
      <c r="S12" s="1" t="s">
        <v>34</v>
      </c>
      <c r="T12" s="1" t="s">
        <v>199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2022-02-16T02:18:59Z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E323879504184C358A77B9E6735FE80F</vt:lpwstr>
  </property>
</Properties>
</file>