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<sst xmlns="http://schemas.openxmlformats.org/spreadsheetml/2006/main" count="337" uniqueCount="146">
  <si>
    <t>去哪儿网酒店预付对账单</t>
  </si>
  <si>
    <t>供应商名称：</t>
  </si>
  <si>
    <t>遇见时光</t>
  </si>
  <si>
    <t>结算周期：</t>
  </si>
  <si>
    <t>2022-02-14至2022-02-15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</si>
  <si>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</si>
  <si>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</si>
  <si>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</si>
  <si>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</si>
  <si>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</si>
  <si>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</si>
  <si>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</si>
  <si>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</si>
  <si>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</si>
  <si>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</si>
  <si>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</si>
  <si>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</si>
  <si>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</si>
  <si>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</si>
  <si>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</si>
  <si>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¥1,806.00</t>
  </si>
  <si>
    <t>¥236.00</t>
  </si>
  <si>
    <t>¥1,570.00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</si>
  <si>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</si>
  <si>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</si>
  <si>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</si>
  <si>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</si>
  <si>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</si>
  <si>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</si>
  <si>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</si>
  <si>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</si>
  <si>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</si>
  <si>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</si>
  <si>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</si>
  <si>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</si>
  <si>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</si>
  <si>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</si>
  <si>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</si>
  <si>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</si>
  <si>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</si>
  <si>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</si>
  <si>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</si>
  <si>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</si>
  <si>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</si>
  <si>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</si>
  <si>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</si>
  <si>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</si>
  <si>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</si>
  <si>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</si>
  <si>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</si>
  <si>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</si>
  <si>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</si>
  <si>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</si>
  <si>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</si>
  <si>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</si>
  <si>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</si>
  <si>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</si>
  <si>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</si>
  <si>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</si>
  <si>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</si>
  <si>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</si>
  <si>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</si>
  <si>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</si>
  <si>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</si>
  <si>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</si>
  <si>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</si>
  <si>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</si>
  <si>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</si>
  <si>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</si>
  <si>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102908039951</t>
  </si>
  <si>
    <t>酒店预付</t>
  </si>
  <si>
    <t>否</t>
  </si>
  <si>
    <t>普通</t>
  </si>
  <si>
    <t>298094257</t>
  </si>
  <si>
    <t>苏州新城旅馆</t>
  </si>
  <si>
    <t>1616855</t>
  </si>
  <si>
    <t>李新</t>
  </si>
  <si>
    <t>2022-02-14</t>
  </si>
  <si>
    <t>2022-02-15</t>
  </si>
  <si>
    <t>¥75.00</t>
  </si>
  <si>
    <t>¥10.00</t>
  </si>
  <si>
    <t>¥65.00</t>
  </si>
  <si>
    <t>普通单人间（无独卫）</t>
  </si>
  <si>
    <t>WEBSITE</t>
  </si>
  <si>
    <t>102908471998</t>
  </si>
  <si>
    <t>266555030</t>
  </si>
  <si>
    <t>金茂三亚亚龙湾希尔顿大酒店</t>
  </si>
  <si>
    <t>林雷</t>
  </si>
  <si>
    <t>¥1,662.00</t>
  </si>
  <si>
    <t>¥217.00</t>
  </si>
  <si>
    <t>¥1,445.00</t>
  </si>
  <si>
    <t>豪华景观房</t>
  </si>
  <si>
    <t>102907944041</t>
  </si>
  <si>
    <t>417370772</t>
  </si>
  <si>
    <t>昆明兴泰宾馆</t>
  </si>
  <si>
    <t>赵吉艳</t>
  </si>
  <si>
    <t>2022-02-13</t>
  </si>
  <si>
    <t>¥69.00</t>
  </si>
  <si>
    <t>¥9.00</t>
  </si>
  <si>
    <t>¥60.00</t>
  </si>
  <si>
    <t>单人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</si>
  <si>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</si>
  <si>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</si>
  <si>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</si>
  <si>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</si>
  <si>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</si>
  <si>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</si>
  <si>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</si>
  <si>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</si>
  <si>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</si>
  <si>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</si>
  <si>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</si>
  <si>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A220216102326481</t>
  </si>
  <si>
    <r>
      <t>总计：</t>
    </r>
    <r>
      <rPr>
        <sz val="10"/>
        <rFont val="Arial"/>
        <charset val="134"/>
      </rPr>
      <t>1570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</si>
  <si>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</si>
  <si>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</si>
  <si>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</si>
  <si>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</si>
  <si>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</si>
  <si>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</si>
  <si>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</si>
  <si>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</si>
  <si>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</si>
  <si>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</si>
  <si>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</si>
  <si>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</si>
  <si>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</si>
  <si>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</si>
  <si>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</si>
  <si>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</si>
  <si>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2419220</t>
  </si>
  <si>
    <t>--</t>
  </si>
  <si>
    <t>1445.00</t>
  </si>
  <si>
    <t>RMB</t>
  </si>
  <si>
    <t>0</t>
  </si>
  <si>
    <t>0.00</t>
  </si>
  <si>
    <t>龙卷风国内直连</t>
  </si>
  <si>
    <t>2022-02-14 17:42:19</t>
  </si>
  <si>
    <t>汇智国际旅游发展有限公司</t>
  </si>
  <si>
    <t>直连</t>
  </si>
  <si>
    <t>2419204</t>
  </si>
  <si>
    <t>65.00</t>
  </si>
  <si>
    <t>2022-02-14 16:58:07</t>
  </si>
  <si>
    <t>2418522</t>
  </si>
  <si>
    <t>60.00</t>
  </si>
  <si>
    <t>2022-02-13 03:26:39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</si>
</sst>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1" borderId="12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26" borderId="1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96</v>
      </c>
      <c r="O4" s="7" t="s">
        <v>77</v>
      </c>
      <c r="P4" s="7" t="s">
        <v>78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customHeight="1" spans="1:32">
      <c r="A5" s="10" t="s">
        <v>101</v>
      </c>
      <c r="B5" s="10"/>
      <c r="C5" s="10" t="s">
        <v>102</v>
      </c>
      <c r="D5" s="10"/>
      <c r="E5" s="10"/>
      <c r="F5" s="10"/>
      <c r="G5" s="10" t="s">
        <v>102</v>
      </c>
      <c r="H5" s="10" t="s">
        <v>102</v>
      </c>
      <c r="I5" s="10" t="s">
        <v>102</v>
      </c>
      <c r="J5" s="10" t="s">
        <v>102</v>
      </c>
      <c r="K5" s="10" t="s">
        <v>102</v>
      </c>
      <c r="L5" s="10" t="s">
        <v>102</v>
      </c>
      <c r="M5" s="10" t="s">
        <v>102</v>
      </c>
      <c r="N5" s="10" t="s">
        <v>102</v>
      </c>
      <c r="O5" s="10" t="s">
        <v>102</v>
      </c>
      <c r="P5" s="10" t="s">
        <v>102</v>
      </c>
      <c r="Q5" s="10"/>
      <c r="R5" s="13" t="s">
        <v>20</v>
      </c>
      <c r="S5" s="13" t="s">
        <v>19</v>
      </c>
      <c r="T5" s="10" t="s">
        <v>102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102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103</v>
      </c>
      <c r="B1" s="4" t="s">
        <v>104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105</v>
      </c>
      <c r="H1" s="4" t="s">
        <v>106</v>
      </c>
      <c r="I1" s="4" t="s">
        <v>13</v>
      </c>
      <c r="J1" s="4" t="s">
        <v>17</v>
      </c>
      <c r="K1" s="4" t="s">
        <v>18</v>
      </c>
      <c r="L1" s="9" t="s">
        <v>107</v>
      </c>
      <c r="M1" s="4" t="s">
        <v>108</v>
      </c>
      <c r="N1" s="4" t="s">
        <v>109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65</v>
      </c>
      <c r="E2" t="str">
        <f>VLOOKUP(A2,HOP!A:L,12,0)</f>
        <v>65.00</v>
      </c>
      <c r="F2" t="str">
        <f>VLOOKUP(A2,HOP!A:C,3,0)</f>
        <v>2419204</v>
      </c>
      <c r="G2">
        <f>D2-E2</f>
        <v>0</v>
      </c>
      <c r="H2" t="str">
        <f>$H$1&amp;F2</f>
        <v>，2419204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1445</v>
      </c>
      <c r="E3" t="str">
        <f>VLOOKUP(A3,HOP!A:L,12,0)</f>
        <v>1445.00</v>
      </c>
      <c r="F3" t="str">
        <f>VLOOKUP(A3,HOP!A:C,3,0)</f>
        <v>2419220</v>
      </c>
      <c r="G3">
        <f>D3-E3</f>
        <v>0</v>
      </c>
      <c r="H3" t="str">
        <f>$H$1&amp;F3</f>
        <v>，2419220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60</v>
      </c>
      <c r="E4" t="str">
        <f>VLOOKUP(A4,HOP!A:L,12,0)</f>
        <v>60.00</v>
      </c>
      <c r="F4" t="str">
        <f>VLOOKUP(A4,HOP!A:C,3,0)</f>
        <v>2418522</v>
      </c>
      <c r="G4">
        <f>D4-E4</f>
        <v>0</v>
      </c>
      <c r="H4" t="str">
        <f>$H$1&amp;F4</f>
        <v>，2418522</v>
      </c>
      <c r="I4" t="str">
        <f>VLOOKUP(A4,HOP!A:T,20,0)</f>
        <v>直连</v>
      </c>
    </row>
    <row r="6" spans="4:4">
      <c r="D6" s="3">
        <f>SUM(D2:D5)</f>
        <v>1570</v>
      </c>
    </row>
    <row r="7" ht="14.25" spans="4:4">
      <c r="D7" s="8" t="s">
        <v>22</v>
      </c>
    </row>
    <row r="11" spans="1:1">
      <c r="A11" t="s">
        <v>112</v>
      </c>
    </row>
    <row r="12" spans="1:1">
      <c r="A12" s="5" t="s">
        <v>113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0">
      <c r="A1" s="2" t="s">
        <v>114</v>
      </c>
      <c r="B1" s="2" t="s">
        <v>115</v>
      </c>
      <c r="C1" s="2" t="s">
        <v>116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</row>
    <row r="2" s="1" customFormat="1" spans="1:20">
      <c r="A2" s="1" t="s">
        <v>84</v>
      </c>
      <c r="B2" s="1" t="s">
        <v>77</v>
      </c>
      <c r="C2" s="1" t="s">
        <v>130</v>
      </c>
      <c r="D2" s="1" t="s">
        <v>86</v>
      </c>
      <c r="E2" s="1" t="s">
        <v>87</v>
      </c>
      <c r="F2" s="1" t="s">
        <v>77</v>
      </c>
      <c r="G2" s="1" t="s">
        <v>78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71</v>
      </c>
      <c r="S2" s="1" t="s">
        <v>138</v>
      </c>
      <c r="T2" s="1" t="s">
        <v>139</v>
      </c>
    </row>
    <row r="3" s="1" customFormat="1" spans="1:20">
      <c r="A3" s="1" t="s">
        <v>69</v>
      </c>
      <c r="B3" s="1" t="s">
        <v>77</v>
      </c>
      <c r="C3" s="1" t="s">
        <v>140</v>
      </c>
      <c r="D3" s="1" t="s">
        <v>74</v>
      </c>
      <c r="E3" s="1" t="s">
        <v>76</v>
      </c>
      <c r="F3" s="1" t="s">
        <v>77</v>
      </c>
      <c r="G3" s="1" t="s">
        <v>78</v>
      </c>
      <c r="H3" s="1" t="s">
        <v>131</v>
      </c>
      <c r="I3" s="1" t="s">
        <v>141</v>
      </c>
      <c r="J3" s="1" t="s">
        <v>133</v>
      </c>
      <c r="K3" s="1" t="s">
        <v>141</v>
      </c>
      <c r="L3" s="1" t="s">
        <v>141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142</v>
      </c>
      <c r="R3" s="1" t="s">
        <v>71</v>
      </c>
      <c r="S3" s="1" t="s">
        <v>138</v>
      </c>
      <c r="T3" s="1" t="s">
        <v>139</v>
      </c>
    </row>
    <row r="4" s="1" customFormat="1" spans="1:20">
      <c r="A4" s="1" t="s">
        <v>92</v>
      </c>
      <c r="B4" s="1" t="s">
        <v>96</v>
      </c>
      <c r="C4" s="1" t="s">
        <v>143</v>
      </c>
      <c r="D4" s="1" t="s">
        <v>94</v>
      </c>
      <c r="E4" s="1" t="s">
        <v>95</v>
      </c>
      <c r="F4" s="1" t="s">
        <v>77</v>
      </c>
      <c r="G4" s="1" t="s">
        <v>78</v>
      </c>
      <c r="H4" s="1" t="s">
        <v>131</v>
      </c>
      <c r="I4" s="1" t="s">
        <v>144</v>
      </c>
      <c r="J4" s="1" t="s">
        <v>133</v>
      </c>
      <c r="K4" s="1" t="s">
        <v>144</v>
      </c>
      <c r="L4" s="1" t="s">
        <v>144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145</v>
      </c>
      <c r="R4" s="1" t="s">
        <v>71</v>
      </c>
      <c r="S4" s="1" t="s">
        <v>138</v>
      </c>
      <c r="T4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2022-02-16T02:22:45Z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F6B8E8E6F87E4128906A6A5331123DD0</vt:lpwstr>
  </property>
</Properties>
</file>