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<sst xmlns="http://schemas.openxmlformats.org/spreadsheetml/2006/main" count="350" uniqueCount="174">
  <si>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</si>
  <si>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</si>
  <si>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</si>
  <si>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</si>
  <si>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</si>
  <si>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</si>
  <si>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</si>
  <si>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</si>
  <si>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</si>
  <si>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</si>
  <si>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</si>
  <si>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</si>
  <si>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</si>
  <si>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</si>
  <si>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</si>
  <si>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</si>
  <si>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</si>
  <si>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</si>
  <si>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</si>
  <si>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</si>
  <si>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</si>
  <si>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</si>
  <si>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</si>
  <si>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</si>
  <si>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</si>
  <si>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16506837206	</t>
  </si>
  <si>
    <t>Ctrip</t>
  </si>
  <si>
    <t>正常</t>
  </si>
  <si>
    <t>[巴黎]巴黎拿破仑酒店(Hôtel Napoleon Paris)(44690086)</t>
  </si>
  <si>
    <t>行政房&lt;不退款&gt;&lt;2人入住&gt;</t>
  </si>
  <si>
    <t>USD</t>
  </si>
  <si>
    <t>Chan/You-Jin,Chan/You-Jin</t>
  </si>
  <si>
    <t>CA5326220212USD</t>
  </si>
  <si>
    <t>未提现</t>
  </si>
  <si>
    <t>携程开票</t>
  </si>
  <si>
    <t xml:space="preserve">2275086	</t>
  </si>
  <si>
    <t xml:space="preserve">27006SC006855	</t>
  </si>
  <si>
    <t>退单</t>
  </si>
  <si>
    <t xml:space="preserve">17265368317	</t>
  </si>
  <si>
    <t>[威中县]槟城日光酒店 (槟城对抗新冠肺炎认证)(The Light Hotel Penang (PenangFightCovid-19 Certified))(37221695)</t>
  </si>
  <si>
    <t>高级双床房&lt;2人入住&gt;&lt;不退款&gt;&lt;早餐&gt;</t>
  </si>
  <si>
    <t>Ismail/Muhamad Razip,Ismail/Muhamad Razip</t>
  </si>
  <si>
    <t xml:space="preserve">2411763	</t>
  </si>
  <si>
    <t xml:space="preserve">810020	</t>
  </si>
  <si>
    <t xml:space="preserve">17279305566	</t>
  </si>
  <si>
    <t>[巴黎]巴黎里昂火车站公民酒店(Citizenm Paris Gare de Lyon)(46883332)</t>
  </si>
  <si>
    <t>特大床房&lt;2人入住&gt;&lt;不退款&gt;</t>
  </si>
  <si>
    <t>Babad/Maxime</t>
  </si>
  <si>
    <t xml:space="preserve">2412714	</t>
  </si>
  <si>
    <t xml:space="preserve">PGL-FX207632	</t>
  </si>
  <si>
    <t xml:space="preserve">17288327079	</t>
  </si>
  <si>
    <t>[新加坡]新加坡日晶酒店 (Staycation Approved)(Summer View Hotel Singapore (Staycation Approved))(44688198)</t>
  </si>
  <si>
    <t>豪华房&lt;不退款&gt;&lt;2人入住&gt;</t>
  </si>
  <si>
    <t>Wong/Chwen Der</t>
  </si>
  <si>
    <t xml:space="preserve">2413286	</t>
  </si>
  <si>
    <t xml:space="preserve">	</t>
  </si>
  <si>
    <t>取消</t>
  </si>
  <si>
    <t xml:space="preserve">17294172373	</t>
  </si>
  <si>
    <t>[埃奇韦尔]伦敦北华美达酒店(Ramada London North)(39034382)</t>
  </si>
  <si>
    <t>标准双人房&lt;不退款&gt;&lt;2人入住&gt;</t>
  </si>
  <si>
    <t>Addison/Ms Edna</t>
  </si>
  <si>
    <t xml:space="preserve">2413593	</t>
  </si>
  <si>
    <t xml:space="preserve">17294319157	</t>
  </si>
  <si>
    <t>[伊斯坦布尔]苏丹阿合麦特王宫酒店(Sultanahmet Palace Hotel)(39034111)</t>
  </si>
  <si>
    <t>海景双人床或双床房&lt;不退款&gt;&lt;2人入住&gt;</t>
  </si>
  <si>
    <t>JING/WENTAO</t>
  </si>
  <si>
    <t xml:space="preserve">2413605	</t>
  </si>
  <si>
    <t xml:space="preserve">1730621	</t>
  </si>
  <si>
    <t xml:space="preserve">17302667802	</t>
  </si>
  <si>
    <t>[阿姆斯特丹]阿姆斯特丹中心因特尔酒店(Inntel Hotels Amsterdam Centre)(37200323)</t>
  </si>
  <si>
    <t>城市大床房&lt;不退款&gt;&lt;2人入住&gt;</t>
  </si>
  <si>
    <t>DURAND/Sandrine</t>
  </si>
  <si>
    <t xml:space="preserve">2414131	</t>
  </si>
  <si>
    <t xml:space="preserve">17312220870	</t>
  </si>
  <si>
    <t>[史里肯邦安]菲力迷奈斯海滩度假酒店(Philea Mines Beach Resort)(48436379)</t>
  </si>
  <si>
    <t>经典客房&lt;不退款&gt;&lt;2人入住&gt;</t>
  </si>
  <si>
    <t>Koh/Bee Ching</t>
  </si>
  <si>
    <t xml:space="preserve">2415150	</t>
  </si>
  <si>
    <t xml:space="preserve">17312691371	</t>
  </si>
  <si>
    <t>[圣艾蒂安－迪鲁夫赖]鲁昂南部奥赛尔原生酒店(The Originals Access, Hôtel Rouen Sud Oissel (P'tit Dej-Hotel))(39684020)</t>
  </si>
  <si>
    <t>客房（1间双人房和1间简易房）&lt;不退款&gt;&lt;2人入住&gt;</t>
  </si>
  <si>
    <t>le Gouez/Mathieu</t>
  </si>
  <si>
    <t xml:space="preserve">2415238	</t>
  </si>
  <si>
    <t xml:space="preserve">104172037	</t>
  </si>
  <si>
    <t xml:space="preserve">17280300169	</t>
  </si>
  <si>
    <t>[加莱拉港]蒙塔尼海滩度假酒店(Montani Beach Resort)(46895705)</t>
  </si>
  <si>
    <t>标准尊贵房&lt;1&gt;&lt;不退款&gt;&lt;2人入住&gt;</t>
  </si>
  <si>
    <t>Iyengar/Rishikumar,Iyengar/Rishikumar</t>
  </si>
  <si>
    <t xml:space="preserve">2412839	</t>
  </si>
  <si>
    <t>，</t>
  </si>
  <si>
    <t>3.1 可退33</t>
  </si>
  <si>
    <t>A220301171731481</t>
  </si>
  <si>
    <t>USD / HKD 当前参考汇率: 7.79832</t>
  </si>
  <si>
    <t>总计： 988 USD/
7704.74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</si>
  <si>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</si>
  <si>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</si>
  <si>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</si>
  <si>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</si>
  <si>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</si>
  <si>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</si>
  <si>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</si>
  <si>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</si>
  <si>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</si>
  <si>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</si>
  <si>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</si>
  <si>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</si>
  <si>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</si>
  <si>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</si>
  <si>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</si>
  <si>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</si>
  <si>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</si>
  <si>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2022-02-08</t>
  </si>
  <si>
    <t>2415238</t>
  </si>
  <si>
    <t>奥西尔南鲁昂阿瑟原创酒店（前小迪赫酒店）</t>
  </si>
  <si>
    <t>le Gouez Mathieu</t>
  </si>
  <si>
    <t>2022-02-09</t>
  </si>
  <si>
    <t>退房日周结</t>
  </si>
  <si>
    <t>286.80</t>
  </si>
  <si>
    <t>45.00</t>
  </si>
  <si>
    <t>0</t>
  </si>
  <si>
    <t>0.00</t>
  </si>
  <si>
    <t>携程盛景国际直连</t>
  </si>
  <si>
    <t>2022-02-08 22:00:36</t>
  </si>
  <si>
    <t>否</t>
  </si>
  <si>
    <t>汇智国际旅游发展有限公司</t>
  </si>
  <si>
    <t>直连</t>
  </si>
  <si>
    <t>2415150</t>
  </si>
  <si>
    <t>菲力迷奈斯海滩度假酒店</t>
  </si>
  <si>
    <t>Koh Bee Ching</t>
  </si>
  <si>
    <t>216.70</t>
  </si>
  <si>
    <t>34.00</t>
  </si>
  <si>
    <t>2022-02-08 20:13:52</t>
  </si>
  <si>
    <t>2022-02-07</t>
  </si>
  <si>
    <t>2414131</t>
  </si>
  <si>
    <t>阿姆斯特丹市中心因特尔酒店</t>
  </si>
  <si>
    <t>DURAND Sandrine</t>
  </si>
  <si>
    <t>1504.12</t>
  </si>
  <si>
    <t>236.00</t>
  </si>
  <si>
    <t>2022-02-07 04:45:28</t>
  </si>
  <si>
    <t>2022-02-05</t>
  </si>
  <si>
    <t>2413605</t>
  </si>
  <si>
    <t>苏丹阿合麦特王宫酒店</t>
  </si>
  <si>
    <t>JING WENTAO</t>
  </si>
  <si>
    <t>535.37</t>
  </si>
  <si>
    <t>84.00</t>
  </si>
  <si>
    <t>2022-02-05 23:16:57</t>
  </si>
  <si>
    <t>2413593</t>
  </si>
  <si>
    <t>伦敦北华美达酒店</t>
  </si>
  <si>
    <t>Addison Ms Edna</t>
  </si>
  <si>
    <t>382.40</t>
  </si>
  <si>
    <t>60.00</t>
  </si>
  <si>
    <t>2022-02-05 22:48:26</t>
  </si>
  <si>
    <t>2022-02-04</t>
  </si>
  <si>
    <t>2412714</t>
  </si>
  <si>
    <t>巴黎里昂火车站公民酒店</t>
  </si>
  <si>
    <t>Babad Maxime</t>
  </si>
  <si>
    <t>809.42</t>
  </si>
  <si>
    <t>127.00</t>
  </si>
  <si>
    <t>2022-02-04 00:39:30</t>
  </si>
  <si>
    <t>2022-02-01</t>
  </si>
  <si>
    <t>2411763</t>
  </si>
  <si>
    <t>槟城日光酒店 (槟城对抗新冠肺炎认证)</t>
  </si>
  <si>
    <t>Ismail Muhamad Razip,Ismail Muhamad Razip</t>
  </si>
  <si>
    <t>356.91</t>
  </si>
  <si>
    <t>56.00</t>
  </si>
  <si>
    <t>2022-02-01 22:04:22</t>
  </si>
  <si>
    <t>2021-10-10</t>
  </si>
  <si>
    <t>2275086</t>
  </si>
  <si>
    <t>巴黎拿破仑酒店</t>
  </si>
  <si>
    <t>Chan You-Jin,Chan You-Jin</t>
  </si>
  <si>
    <t>379.00</t>
  </si>
  <si>
    <t>378</t>
  </si>
  <si>
    <t>2446</t>
  </si>
  <si>
    <t>2022-01-05 10:46:50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</si>
</sst>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44597</v>
      </c>
      <c r="G2" s="6">
        <v>44601</v>
      </c>
      <c r="H2" s="4">
        <v>1</v>
      </c>
      <c r="I2" s="4">
        <v>4</v>
      </c>
      <c r="J2" s="4">
        <v>4</v>
      </c>
      <c r="K2" s="4" t="s">
        <v>30</v>
      </c>
      <c r="L2" s="4">
        <v>1564</v>
      </c>
      <c r="M2" s="4">
        <v>1564</v>
      </c>
      <c r="N2" s="4" t="s">
        <v>31</v>
      </c>
      <c r="O2" s="4" t="s">
        <v>32</v>
      </c>
      <c r="P2" s="4" t="s">
        <v>33</v>
      </c>
      <c r="Q2" s="4">
        <v>0</v>
      </c>
      <c r="R2" s="7">
        <v>44479</v>
      </c>
      <c r="S2" s="6">
        <v>44604</v>
      </c>
      <c r="T2" s="4" t="s">
        <v>34</v>
      </c>
      <c r="U2" s="4">
        <v>1564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44597</v>
      </c>
      <c r="G3" s="6">
        <v>44601</v>
      </c>
      <c r="H3" s="4">
        <v>1</v>
      </c>
      <c r="I3" s="4">
        <v>4</v>
      </c>
      <c r="J3" s="4">
        <v>4</v>
      </c>
      <c r="K3" s="4" t="s">
        <v>30</v>
      </c>
      <c r="L3" s="4">
        <v>-1185</v>
      </c>
      <c r="M3" s="4">
        <v>-1185</v>
      </c>
      <c r="N3" s="4" t="s">
        <v>31</v>
      </c>
      <c r="O3" s="4" t="s">
        <v>32</v>
      </c>
      <c r="P3" s="4" t="s">
        <v>33</v>
      </c>
      <c r="Q3" s="4">
        <v>0</v>
      </c>
      <c r="R3" s="7">
        <v>44479</v>
      </c>
      <c r="S3" s="6">
        <v>44604</v>
      </c>
      <c r="T3" s="4" t="s">
        <v>34</v>
      </c>
      <c r="U3" s="4">
        <v>-1185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44600</v>
      </c>
      <c r="G4" s="6">
        <v>44601</v>
      </c>
      <c r="H4" s="4">
        <v>1</v>
      </c>
      <c r="I4" s="4">
        <v>1</v>
      </c>
      <c r="J4" s="4">
        <v>1</v>
      </c>
      <c r="K4" s="4" t="s">
        <v>30</v>
      </c>
      <c r="L4" s="4">
        <v>56</v>
      </c>
      <c r="M4" s="4">
        <v>56</v>
      </c>
      <c r="N4" s="4" t="s">
        <v>41</v>
      </c>
      <c r="O4" s="4" t="s">
        <v>32</v>
      </c>
      <c r="P4" s="4" t="s">
        <v>33</v>
      </c>
      <c r="Q4" s="4">
        <v>0</v>
      </c>
      <c r="R4" s="7">
        <v>44593</v>
      </c>
      <c r="S4" s="6">
        <v>44604</v>
      </c>
      <c r="T4" s="4" t="s">
        <v>34</v>
      </c>
      <c r="U4" s="4">
        <v>56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44600</v>
      </c>
      <c r="G5" s="6">
        <v>44601</v>
      </c>
      <c r="H5" s="4">
        <v>1</v>
      </c>
      <c r="I5" s="4">
        <v>1</v>
      </c>
      <c r="J5" s="4">
        <v>1</v>
      </c>
      <c r="K5" s="4" t="s">
        <v>30</v>
      </c>
      <c r="L5" s="4">
        <v>127</v>
      </c>
      <c r="M5" s="4">
        <v>127</v>
      </c>
      <c r="N5" s="4" t="s">
        <v>47</v>
      </c>
      <c r="O5" s="4" t="s">
        <v>32</v>
      </c>
      <c r="P5" s="4" t="s">
        <v>33</v>
      </c>
      <c r="Q5" s="4">
        <v>0</v>
      </c>
      <c r="R5" s="7">
        <v>44596</v>
      </c>
      <c r="S5" s="6">
        <v>44604</v>
      </c>
      <c r="T5" s="4" t="s">
        <v>34</v>
      </c>
      <c r="U5" s="4">
        <v>127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44600</v>
      </c>
      <c r="G6" s="6">
        <v>44601</v>
      </c>
      <c r="H6" s="4">
        <v>1</v>
      </c>
      <c r="I6" s="4">
        <v>1</v>
      </c>
      <c r="J6" s="4">
        <v>1</v>
      </c>
      <c r="K6" s="4" t="s">
        <v>30</v>
      </c>
      <c r="L6" s="4">
        <v>70</v>
      </c>
      <c r="M6" s="4">
        <v>70</v>
      </c>
      <c r="N6" s="4" t="s">
        <v>53</v>
      </c>
      <c r="O6" s="4" t="s">
        <v>32</v>
      </c>
      <c r="P6" s="4" t="s">
        <v>33</v>
      </c>
      <c r="Q6" s="4">
        <v>0</v>
      </c>
      <c r="R6" s="7">
        <v>44597</v>
      </c>
      <c r="S6" s="6">
        <v>44604</v>
      </c>
      <c r="T6" s="4" t="s">
        <v>34</v>
      </c>
      <c r="U6" s="4">
        <v>70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50</v>
      </c>
      <c r="B7" s="4" t="s">
        <v>26</v>
      </c>
      <c r="C7" s="4" t="s">
        <v>56</v>
      </c>
      <c r="D7" s="4" t="s">
        <v>51</v>
      </c>
      <c r="E7" s="4" t="s">
        <v>52</v>
      </c>
      <c r="F7" s="6">
        <v>44600</v>
      </c>
      <c r="G7" s="6">
        <v>44601</v>
      </c>
      <c r="H7" s="4">
        <v>1</v>
      </c>
      <c r="I7" s="4">
        <v>1</v>
      </c>
      <c r="J7" s="4">
        <v>1</v>
      </c>
      <c r="K7" s="4" t="s">
        <v>30</v>
      </c>
      <c r="L7" s="4">
        <v>-70</v>
      </c>
      <c r="M7" s="4">
        <v>-70</v>
      </c>
      <c r="N7" s="4" t="s">
        <v>53</v>
      </c>
      <c r="O7" s="4" t="s">
        <v>32</v>
      </c>
      <c r="P7" s="4" t="s">
        <v>33</v>
      </c>
      <c r="Q7" s="4">
        <v>0</v>
      </c>
      <c r="R7" s="7">
        <v>44597</v>
      </c>
      <c r="S7" s="6">
        <v>44604</v>
      </c>
      <c r="T7" s="4" t="s">
        <v>34</v>
      </c>
      <c r="U7" s="4">
        <v>-70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44600</v>
      </c>
      <c r="G8" s="6">
        <v>44601</v>
      </c>
      <c r="H8" s="4">
        <v>1</v>
      </c>
      <c r="I8" s="4">
        <v>1</v>
      </c>
      <c r="J8" s="4">
        <v>1</v>
      </c>
      <c r="K8" s="4" t="s">
        <v>30</v>
      </c>
      <c r="L8" s="4">
        <v>60</v>
      </c>
      <c r="M8" s="4">
        <v>60</v>
      </c>
      <c r="N8" s="4" t="s">
        <v>60</v>
      </c>
      <c r="O8" s="4" t="s">
        <v>32</v>
      </c>
      <c r="P8" s="4" t="s">
        <v>33</v>
      </c>
      <c r="Q8" s="4">
        <v>0</v>
      </c>
      <c r="R8" s="7">
        <v>44597</v>
      </c>
      <c r="S8" s="6">
        <v>44604</v>
      </c>
      <c r="T8" s="4" t="s">
        <v>34</v>
      </c>
      <c r="U8" s="4">
        <v>60</v>
      </c>
      <c r="V8" s="4">
        <v>0</v>
      </c>
      <c r="W8" s="4">
        <v>0</v>
      </c>
      <c r="X8" s="4" t="s">
        <v>61</v>
      </c>
      <c r="Y8" s="4" t="s">
        <v>55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44600</v>
      </c>
      <c r="G9" s="6">
        <v>44601</v>
      </c>
      <c r="H9" s="4">
        <v>1</v>
      </c>
      <c r="I9" s="4">
        <v>1</v>
      </c>
      <c r="J9" s="4">
        <v>1</v>
      </c>
      <c r="K9" s="4" t="s">
        <v>30</v>
      </c>
      <c r="L9" s="4">
        <v>84</v>
      </c>
      <c r="M9" s="4">
        <v>84</v>
      </c>
      <c r="N9" s="4" t="s">
        <v>65</v>
      </c>
      <c r="O9" s="4" t="s">
        <v>32</v>
      </c>
      <c r="P9" s="4" t="s">
        <v>33</v>
      </c>
      <c r="Q9" s="4">
        <v>0</v>
      </c>
      <c r="R9" s="7">
        <v>44597</v>
      </c>
      <c r="S9" s="6">
        <v>44604</v>
      </c>
      <c r="T9" s="4" t="s">
        <v>34</v>
      </c>
      <c r="U9" s="4">
        <v>84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44599</v>
      </c>
      <c r="G10" s="6">
        <v>44601</v>
      </c>
      <c r="H10" s="4">
        <v>1</v>
      </c>
      <c r="I10" s="4">
        <v>2</v>
      </c>
      <c r="J10" s="4">
        <v>2</v>
      </c>
      <c r="K10" s="4" t="s">
        <v>30</v>
      </c>
      <c r="L10" s="4">
        <v>236</v>
      </c>
      <c r="M10" s="4">
        <v>236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44599</v>
      </c>
      <c r="S10" s="6">
        <v>44604</v>
      </c>
      <c r="T10" s="4" t="s">
        <v>34</v>
      </c>
      <c r="U10" s="4">
        <v>236</v>
      </c>
      <c r="V10" s="4">
        <v>0</v>
      </c>
      <c r="W10" s="4">
        <v>0</v>
      </c>
      <c r="X10" s="4" t="s">
        <v>72</v>
      </c>
      <c r="Y10" s="4" t="s">
        <v>55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44600</v>
      </c>
      <c r="G11" s="6">
        <v>44601</v>
      </c>
      <c r="H11" s="4">
        <v>1</v>
      </c>
      <c r="I11" s="4">
        <v>1</v>
      </c>
      <c r="J11" s="4">
        <v>1</v>
      </c>
      <c r="K11" s="4" t="s">
        <v>30</v>
      </c>
      <c r="L11" s="4">
        <v>34</v>
      </c>
      <c r="M11" s="4">
        <v>34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44600</v>
      </c>
      <c r="S11" s="6">
        <v>44604</v>
      </c>
      <c r="T11" s="4" t="s">
        <v>34</v>
      </c>
      <c r="U11" s="4">
        <v>34</v>
      </c>
      <c r="V11" s="4">
        <v>0</v>
      </c>
      <c r="W11" s="4">
        <v>0</v>
      </c>
      <c r="X11" s="4" t="s">
        <v>77</v>
      </c>
      <c r="Y11" s="4" t="s">
        <v>55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44600</v>
      </c>
      <c r="G12" s="6">
        <v>44601</v>
      </c>
      <c r="H12" s="4">
        <v>1</v>
      </c>
      <c r="I12" s="4">
        <v>1</v>
      </c>
      <c r="J12" s="4">
        <v>1</v>
      </c>
      <c r="K12" s="4" t="s">
        <v>30</v>
      </c>
      <c r="L12" s="4">
        <v>45</v>
      </c>
      <c r="M12" s="4">
        <v>45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44600</v>
      </c>
      <c r="S12" s="6">
        <v>44604</v>
      </c>
      <c r="T12" s="4" t="s">
        <v>34</v>
      </c>
      <c r="U12" s="4">
        <v>45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37</v>
      </c>
      <c r="D13" s="4" t="s">
        <v>85</v>
      </c>
      <c r="E13" s="4" t="s">
        <v>86</v>
      </c>
      <c r="F13" s="6">
        <v>44597</v>
      </c>
      <c r="G13" s="6">
        <v>44598</v>
      </c>
      <c r="H13" s="4">
        <v>1</v>
      </c>
      <c r="I13" s="4">
        <v>1</v>
      </c>
      <c r="J13" s="4">
        <v>1</v>
      </c>
      <c r="K13" s="4" t="s">
        <v>30</v>
      </c>
      <c r="L13" s="4">
        <v>-33</v>
      </c>
      <c r="M13" s="4">
        <v>-33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44596</v>
      </c>
      <c r="S13" s="6">
        <v>44604</v>
      </c>
      <c r="T13" s="4" t="s">
        <v>34</v>
      </c>
      <c r="U13" s="4">
        <v>-33</v>
      </c>
      <c r="V13" s="4">
        <v>0</v>
      </c>
      <c r="W13" s="4">
        <v>0</v>
      </c>
      <c r="X13" s="4" t="s">
        <v>88</v>
      </c>
      <c r="Y13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7" sqref="A17:A19"/>
    </sheetView>
  </sheetViews>
  <sheetFormatPr defaultColWidth="9" defaultRowHeight="13.5"/>
  <cols>
    <col min="1" max="1" width="14.625" style="4" customWidth="1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16506837206</v>
      </c>
      <c r="B2" s="6">
        <v>44597</v>
      </c>
      <c r="C2" s="6">
        <v>44601</v>
      </c>
      <c r="D2" s="4">
        <v>379</v>
      </c>
      <c r="E2" s="4" t="str">
        <f>VLOOKUP(A2,HOP!A:L,12,0)</f>
        <v>379.00</v>
      </c>
      <c r="F2" s="4" t="str">
        <f>VLOOKUP(A2,HOP!A:C,3,0)</f>
        <v>2275086</v>
      </c>
      <c r="G2" s="4">
        <f>D2-E2</f>
        <v>0</v>
      </c>
      <c r="H2" s="4" t="str">
        <f>$H$1&amp;F2</f>
        <v>，2275086</v>
      </c>
      <c r="I2" s="4" t="str">
        <f>VLOOKUP(A2,HOP!A:T,20,0)</f>
        <v>直连</v>
      </c>
    </row>
    <row r="3" s="4" customFormat="1" spans="1:9">
      <c r="A3" s="5">
        <v>17265368317</v>
      </c>
      <c r="B3" s="6">
        <v>44600</v>
      </c>
      <c r="C3" s="6">
        <v>44601</v>
      </c>
      <c r="D3" s="4">
        <v>56</v>
      </c>
      <c r="E3" s="4" t="str">
        <f>VLOOKUP(A3,HOP!A:L,12,0)</f>
        <v>56.00</v>
      </c>
      <c r="F3" s="4" t="str">
        <f>VLOOKUP(A3,HOP!A:C,3,0)</f>
        <v>2411763</v>
      </c>
      <c r="G3" s="4">
        <f t="shared" ref="G3:G11" si="0">D3-E3</f>
        <v>0</v>
      </c>
      <c r="H3" s="4" t="str">
        <f t="shared" ref="H3:H11" si="1">$H$1&amp;F3</f>
        <v>，2411763</v>
      </c>
      <c r="I3" s="4" t="str">
        <f>VLOOKUP(A3,HOP!A:T,20,0)</f>
        <v>直连</v>
      </c>
    </row>
    <row r="4" s="4" customFormat="1" spans="1:9">
      <c r="A4" s="5">
        <v>17279305566</v>
      </c>
      <c r="B4" s="6">
        <v>44600</v>
      </c>
      <c r="C4" s="6">
        <v>44601</v>
      </c>
      <c r="D4" s="4">
        <v>127</v>
      </c>
      <c r="E4" s="4" t="str">
        <f>VLOOKUP(A4,HOP!A:L,12,0)</f>
        <v>127.00</v>
      </c>
      <c r="F4" s="4" t="str">
        <f>VLOOKUP(A4,HOP!A:C,3,0)</f>
        <v>2412714</v>
      </c>
      <c r="G4" s="4">
        <f t="shared" si="0"/>
        <v>0</v>
      </c>
      <c r="H4" s="4" t="str">
        <f t="shared" si="1"/>
        <v>，2412714</v>
      </c>
      <c r="I4" s="4" t="str">
        <f>VLOOKUP(A4,HOP!A:T,20,0)</f>
        <v>直连</v>
      </c>
    </row>
    <row r="5" s="4" customFormat="1" hidden="1" spans="1:9">
      <c r="A5" s="5">
        <v>17288327079</v>
      </c>
      <c r="B5" s="6">
        <v>44600</v>
      </c>
      <c r="C5" s="6">
        <v>44601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5">
        <v>17294172373</v>
      </c>
      <c r="B6" s="6">
        <v>44600</v>
      </c>
      <c r="C6" s="6">
        <v>44601</v>
      </c>
      <c r="D6" s="4">
        <v>60</v>
      </c>
      <c r="E6" s="4" t="str">
        <f>VLOOKUP(A6,HOP!A:L,12,0)</f>
        <v>60.00</v>
      </c>
      <c r="F6" s="4" t="str">
        <f>VLOOKUP(A6,HOP!A:C,3,0)</f>
        <v>2413593</v>
      </c>
      <c r="G6" s="4">
        <f t="shared" si="0"/>
        <v>0</v>
      </c>
      <c r="H6" s="4" t="str">
        <f t="shared" si="1"/>
        <v>，2413593</v>
      </c>
      <c r="I6" s="4" t="str">
        <f>VLOOKUP(A6,HOP!A:T,20,0)</f>
        <v>直连</v>
      </c>
    </row>
    <row r="7" s="4" customFormat="1" spans="1:9">
      <c r="A7" s="5">
        <v>17294319157</v>
      </c>
      <c r="B7" s="6">
        <v>44600</v>
      </c>
      <c r="C7" s="6">
        <v>44601</v>
      </c>
      <c r="D7" s="4">
        <v>84</v>
      </c>
      <c r="E7" s="4" t="str">
        <f>VLOOKUP(A7,HOP!A:L,12,0)</f>
        <v>84.00</v>
      </c>
      <c r="F7" s="4" t="str">
        <f>VLOOKUP(A7,HOP!A:C,3,0)</f>
        <v>2413605</v>
      </c>
      <c r="G7" s="4">
        <f t="shared" si="0"/>
        <v>0</v>
      </c>
      <c r="H7" s="4" t="str">
        <f t="shared" si="1"/>
        <v>，2413605</v>
      </c>
      <c r="I7" s="4" t="str">
        <f>VLOOKUP(A7,HOP!A:T,20,0)</f>
        <v>直连</v>
      </c>
    </row>
    <row r="8" s="4" customFormat="1" spans="1:9">
      <c r="A8" s="5">
        <v>17302667802</v>
      </c>
      <c r="B8" s="6">
        <v>44599</v>
      </c>
      <c r="C8" s="6">
        <v>44601</v>
      </c>
      <c r="D8" s="4">
        <v>236</v>
      </c>
      <c r="E8" s="4" t="str">
        <f>VLOOKUP(A8,HOP!A:L,12,0)</f>
        <v>236.00</v>
      </c>
      <c r="F8" s="4" t="str">
        <f>VLOOKUP(A8,HOP!A:C,3,0)</f>
        <v>2414131</v>
      </c>
      <c r="G8" s="4">
        <f t="shared" si="0"/>
        <v>0</v>
      </c>
      <c r="H8" s="4" t="str">
        <f t="shared" si="1"/>
        <v>，2414131</v>
      </c>
      <c r="I8" s="4" t="str">
        <f>VLOOKUP(A8,HOP!A:T,20,0)</f>
        <v>直连</v>
      </c>
    </row>
    <row r="9" s="4" customFormat="1" spans="1:9">
      <c r="A9" s="5">
        <v>17312220870</v>
      </c>
      <c r="B9" s="6">
        <v>44600</v>
      </c>
      <c r="C9" s="6">
        <v>44601</v>
      </c>
      <c r="D9" s="4">
        <v>34</v>
      </c>
      <c r="E9" s="4" t="str">
        <f>VLOOKUP(A9,HOP!A:L,12,0)</f>
        <v>34.00</v>
      </c>
      <c r="F9" s="4" t="str">
        <f>VLOOKUP(A9,HOP!A:C,3,0)</f>
        <v>2415150</v>
      </c>
      <c r="G9" s="4">
        <f t="shared" si="0"/>
        <v>0</v>
      </c>
      <c r="H9" s="4" t="str">
        <f t="shared" si="1"/>
        <v>，2415150</v>
      </c>
      <c r="I9" s="4" t="str">
        <f>VLOOKUP(A9,HOP!A:T,20,0)</f>
        <v>直连</v>
      </c>
    </row>
    <row r="10" s="4" customFormat="1" spans="1:9">
      <c r="A10" s="5">
        <v>17312691371</v>
      </c>
      <c r="B10" s="6">
        <v>44600</v>
      </c>
      <c r="C10" s="6">
        <v>44601</v>
      </c>
      <c r="D10" s="4">
        <v>45</v>
      </c>
      <c r="E10" s="4" t="str">
        <f>VLOOKUP(A10,HOP!A:L,12,0)</f>
        <v>45.00</v>
      </c>
      <c r="F10" s="4" t="str">
        <f>VLOOKUP(A10,HOP!A:C,3,0)</f>
        <v>2415238</v>
      </c>
      <c r="G10" s="4">
        <f t="shared" si="0"/>
        <v>0</v>
      </c>
      <c r="H10" s="4" t="str">
        <f t="shared" si="1"/>
        <v>，2415238</v>
      </c>
      <c r="I10" s="4" t="str">
        <f>VLOOKUP(A10,HOP!A:T,20,0)</f>
        <v>直连</v>
      </c>
    </row>
    <row r="11" s="4" customFormat="1" spans="1:10">
      <c r="A11" s="5">
        <v>17280300169</v>
      </c>
      <c r="B11" s="6">
        <v>44597</v>
      </c>
      <c r="C11" s="6">
        <v>44598</v>
      </c>
      <c r="D11" s="4">
        <v>-33</v>
      </c>
      <c r="E11" s="4" t="e">
        <f>VLOOKUP(A11,HOP!A:L,12,0)</f>
        <v>#N/A</v>
      </c>
      <c r="F11" s="4">
        <v>2412839</v>
      </c>
      <c r="G11" s="4" t="e">
        <f t="shared" si="0"/>
        <v>#N/A</v>
      </c>
      <c r="H11" s="4" t="str">
        <f t="shared" si="1"/>
        <v>，2412839</v>
      </c>
      <c r="I11" s="4" t="e">
        <f>VLOOKUP(A11,HOP!A:T,20,0)</f>
        <v>#N/A</v>
      </c>
      <c r="J11" s="4" t="s">
        <v>90</v>
      </c>
    </row>
    <row r="13" spans="4:4">
      <c r="D13" s="4">
        <f>SUM(D2:D12)</f>
        <v>988</v>
      </c>
    </row>
    <row r="17" spans="1:1">
      <c r="A17" s="4" t="s">
        <v>91</v>
      </c>
    </row>
    <row r="18" spans="1:1">
      <c r="A18" s="4" t="s">
        <v>92</v>
      </c>
    </row>
    <row r="19" spans="1:1">
      <c r="A19" s="4" t="s">
        <v>93</v>
      </c>
    </row>
  </sheetData>
  <autoFilter ref="A1:XFD19">
    <filterColumn colId="3">
      <filters blank="1">
        <filter val="60"/>
        <filter val="-33"/>
        <filter val="34"/>
        <filter val="84"/>
        <filter val="45"/>
        <filter val="56"/>
        <filter val="236"/>
        <filter val="127"/>
        <filter val="988"/>
        <filter val="3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17312691371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30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17312220870</v>
      </c>
      <c r="B3" s="1" t="s">
        <v>111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115</v>
      </c>
      <c r="H3" s="1" t="s">
        <v>116</v>
      </c>
      <c r="I3" s="1" t="s">
        <v>129</v>
      </c>
      <c r="J3" s="1" t="s">
        <v>30</v>
      </c>
      <c r="K3" s="1" t="s">
        <v>130</v>
      </c>
      <c r="L3" s="1" t="s">
        <v>130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131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17302667802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132</v>
      </c>
      <c r="G4" s="1" t="s">
        <v>115</v>
      </c>
      <c r="H4" s="1" t="s">
        <v>116</v>
      </c>
      <c r="I4" s="1" t="s">
        <v>136</v>
      </c>
      <c r="J4" s="1" t="s">
        <v>30</v>
      </c>
      <c r="K4" s="1" t="s">
        <v>137</v>
      </c>
      <c r="L4" s="1" t="s">
        <v>137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138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17294319157</v>
      </c>
      <c r="B5" s="1" t="s">
        <v>139</v>
      </c>
      <c r="C5" s="1" t="s">
        <v>140</v>
      </c>
      <c r="D5" s="1" t="s">
        <v>141</v>
      </c>
      <c r="E5" s="1" t="s">
        <v>142</v>
      </c>
      <c r="F5" s="1" t="s">
        <v>111</v>
      </c>
      <c r="G5" s="1" t="s">
        <v>115</v>
      </c>
      <c r="H5" s="1" t="s">
        <v>116</v>
      </c>
      <c r="I5" s="1" t="s">
        <v>143</v>
      </c>
      <c r="J5" s="1" t="s">
        <v>30</v>
      </c>
      <c r="K5" s="1" t="s">
        <v>144</v>
      </c>
      <c r="L5" s="1" t="s">
        <v>144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145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17294172373</v>
      </c>
      <c r="B6" s="1" t="s">
        <v>139</v>
      </c>
      <c r="C6" s="1" t="s">
        <v>146</v>
      </c>
      <c r="D6" s="1" t="s">
        <v>147</v>
      </c>
      <c r="E6" s="1" t="s">
        <v>148</v>
      </c>
      <c r="F6" s="1" t="s">
        <v>111</v>
      </c>
      <c r="G6" s="1" t="s">
        <v>115</v>
      </c>
      <c r="H6" s="1" t="s">
        <v>116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151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17279305566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111</v>
      </c>
      <c r="G7" s="1" t="s">
        <v>115</v>
      </c>
      <c r="H7" s="1" t="s">
        <v>116</v>
      </c>
      <c r="I7" s="1" t="s">
        <v>156</v>
      </c>
      <c r="J7" s="1" t="s">
        <v>30</v>
      </c>
      <c r="K7" s="1" t="s">
        <v>157</v>
      </c>
      <c r="L7" s="1" t="s">
        <v>157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158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17265368317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111</v>
      </c>
      <c r="G8" s="1" t="s">
        <v>115</v>
      </c>
      <c r="H8" s="1" t="s">
        <v>116</v>
      </c>
      <c r="I8" s="1" t="s">
        <v>163</v>
      </c>
      <c r="J8" s="1" t="s">
        <v>30</v>
      </c>
      <c r="K8" s="1" t="s">
        <v>164</v>
      </c>
      <c r="L8" s="1" t="s">
        <v>164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165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16506837206</v>
      </c>
      <c r="B9" s="1" t="s">
        <v>166</v>
      </c>
      <c r="C9" s="1" t="s">
        <v>167</v>
      </c>
      <c r="D9" s="1" t="s">
        <v>168</v>
      </c>
      <c r="E9" s="1" t="s">
        <v>169</v>
      </c>
      <c r="F9" s="1" t="s">
        <v>139</v>
      </c>
      <c r="G9" s="1" t="s">
        <v>115</v>
      </c>
      <c r="H9" s="1" t="s">
        <v>116</v>
      </c>
      <c r="I9" s="1" t="s">
        <v>120</v>
      </c>
      <c r="J9" s="1" t="s">
        <v>30</v>
      </c>
      <c r="K9" s="1" t="s">
        <v>120</v>
      </c>
      <c r="L9" s="1" t="s">
        <v>170</v>
      </c>
      <c r="M9" s="1" t="s">
        <v>171</v>
      </c>
      <c r="N9" s="1" t="s">
        <v>172</v>
      </c>
      <c r="O9" s="1" t="s">
        <v>120</v>
      </c>
      <c r="P9" s="1" t="s">
        <v>121</v>
      </c>
      <c r="Q9" s="1" t="s">
        <v>173</v>
      </c>
      <c r="R9" s="1" t="s">
        <v>123</v>
      </c>
      <c r="S9" s="1" t="s">
        <v>124</v>
      </c>
      <c r="T9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2022-02-12T01:56:00Z</dcterms:created>
  <dcterms:modified xsi:type="dcterms:W3CDTF">2022-03-01T09:18:06Z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D9282381B8674EDCB72DEE1D5567CDB7</vt:lpwstr>
  </property>
  <property fmtid="{D5CDD505-2E9C-101B-9397-08002B2CF9AE}" pid="3" name="KSOProductBuildVer">
    <vt:lpwstr>2052-11.1.0.11365</vt:lpwstr>
  </property>
</Properties>
</file>