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<sst xmlns="http://schemas.openxmlformats.org/spreadsheetml/2006/main" count="438" uniqueCount="190">
  <si>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</si>
  <si>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</si>
  <si>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</si>
  <si>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</si>
  <si>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</si>
  <si>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</si>
  <si>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</si>
  <si>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</si>
  <si>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</si>
  <si>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</si>
  <si>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</si>
  <si>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</si>
  <si>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</si>
  <si>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</si>
  <si>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</si>
  <si>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</si>
  <si>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</si>
  <si>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</si>
  <si>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</si>
  <si>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</si>
  <si>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</si>
  <si>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</si>
  <si>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</si>
  <si>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</si>
  <si>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</si>
  <si>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17078054996	</t>
  </si>
  <si>
    <t>Ctrip</t>
  </si>
  <si>
    <t>正常</t>
  </si>
  <si>
    <t>[图森]图森派司JW万豪酒店(JW Marriott Tucson Starr Pass Resort)(68026822)</t>
  </si>
  <si>
    <t>特大床度假房&lt;2人入住&gt;&lt;不退款&gt;</t>
  </si>
  <si>
    <t>HKD</t>
  </si>
  <si>
    <t>Entwistle/Megan</t>
  </si>
  <si>
    <t>CA13030220303HKD</t>
  </si>
  <si>
    <t>未提现</t>
  </si>
  <si>
    <t>携程开票</t>
  </si>
  <si>
    <t xml:space="preserve">2363277	</t>
  </si>
  <si>
    <t xml:space="preserve">87882307	</t>
  </si>
  <si>
    <t xml:space="preserve">17108543139	</t>
  </si>
  <si>
    <t>[里约热内卢]温德姆里约热内卢巴拉酒店(Wyndham Rio de Janeiro Barra)(60480302)</t>
  </si>
  <si>
    <t>经典房（大床）&lt;2人入住&gt;&lt;不退款&gt;&lt;早餐&gt;</t>
  </si>
  <si>
    <t>Uchoa/Mirley Ribeiro Borges</t>
  </si>
  <si>
    <t xml:space="preserve">2370375	</t>
  </si>
  <si>
    <t xml:space="preserve">636711	</t>
  </si>
  <si>
    <t xml:space="preserve">17376477229	</t>
  </si>
  <si>
    <t>[Muja Muju]库苏曼尼卡拉大街酒店(Favehotel Kusumanegara)(55321060)</t>
  </si>
  <si>
    <t>趣味房&lt;2人入住&gt;&lt;不退款&gt;&lt;早餐&gt;</t>
  </si>
  <si>
    <t>Pradhitya/Julian</t>
  </si>
  <si>
    <t xml:space="preserve">	</t>
  </si>
  <si>
    <t xml:space="preserve">17419595169	</t>
  </si>
  <si>
    <t>[马德里]马德里维多利亚女王美利亚酒店集团ME酒店(ME Madrid Reina Victoria by Meliá)(55639657)</t>
  </si>
  <si>
    <t>灵气双人床房&lt;2人入住&gt;&lt;不退款&gt;</t>
  </si>
  <si>
    <t>ARMENGOL GARRABOU/XAVIER,VAZQUEZ BERGE/BELINDA</t>
  </si>
  <si>
    <t xml:space="preserve">2200559558	</t>
  </si>
  <si>
    <t xml:space="preserve">17445638239	</t>
  </si>
  <si>
    <t>[新加坡]新加坡史各士皇族酒店(Royal Plaza on Scotts)(56174646)</t>
  </si>
  <si>
    <t>豪华特大床房&lt;早餐&gt;&lt;不退款&gt;&lt;2人入住&gt;</t>
  </si>
  <si>
    <t>Lanxing/Li,Baoge/Huang</t>
  </si>
  <si>
    <t xml:space="preserve">3449853	</t>
  </si>
  <si>
    <t xml:space="preserve">17461527773	</t>
  </si>
  <si>
    <t>[波特兰]波特兰机场假日酒店I-205(Holiday Inn Portland-Airport I-205, an Ihg Hotel)(55757121)</t>
  </si>
  <si>
    <t>标准间&lt;不退款&gt;&lt;2人入住&gt;</t>
  </si>
  <si>
    <t>Tang/Xisheng,Wu/Zibo</t>
  </si>
  <si>
    <t xml:space="preserve">2431970	</t>
  </si>
  <si>
    <t xml:space="preserve">17463845625	</t>
  </si>
  <si>
    <t>[曼谷]曼谷卡明鸟旅馆(Kamin Bird Hostel)(55281357)</t>
  </si>
  <si>
    <t>双人包间&lt;早餐&gt;&lt;不退款&gt;&lt;2人入住&gt;</t>
  </si>
  <si>
    <t>pimsorn/supavadee</t>
  </si>
  <si>
    <t xml:space="preserve">17481612585	</t>
  </si>
  <si>
    <t>SUJATMIKO/SYABANI ARIF</t>
  </si>
  <si>
    <t xml:space="preserve">17481624160	</t>
  </si>
  <si>
    <t>S./SYABANI ARIF</t>
  </si>
  <si>
    <t xml:space="preserve">2434669	</t>
  </si>
  <si>
    <t xml:space="preserve">17482615509	</t>
  </si>
  <si>
    <t>Erizal/Rezie</t>
  </si>
  <si>
    <t xml:space="preserve">17483195894	</t>
  </si>
  <si>
    <t>[希什利]伊斯坦布尔哈比皇冠假日酒店(Crowne Plaza Istanbul Harbiye, an Ihg Hotel)(55439689)</t>
  </si>
  <si>
    <t>客房&lt;早餐&gt;&lt;不退款&gt;&lt;2人入住&gt;</t>
  </si>
  <si>
    <t>Liu/Xiao</t>
  </si>
  <si>
    <t xml:space="preserve">17507463470	</t>
  </si>
  <si>
    <t>[Pahoman]楠榜巴提夸酒店(Batiqa Hotel Lampung)(55611808)</t>
  </si>
  <si>
    <t>高级房&lt;2人入住&gt;&lt;不退款&gt;</t>
  </si>
  <si>
    <t>Yeng/Yeni,Yeng/Yeni,Yeng/Yeni,Yeng/Yeni</t>
  </si>
  <si>
    <t xml:space="preserve">按名字	</t>
  </si>
  <si>
    <t>，</t>
  </si>
  <si>
    <t xml:space="preserve"> 19715 HKD</t>
  </si>
  <si>
    <t>A220303110340481</t>
  </si>
  <si>
    <t>总计：19715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</si>
  <si>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</si>
  <si>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</si>
  <si>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</si>
  <si>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</si>
  <si>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</si>
  <si>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</si>
  <si>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</si>
  <si>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</si>
  <si>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</si>
  <si>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</si>
  <si>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</si>
  <si>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</si>
  <si>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</si>
  <si>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</si>
  <si>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</si>
  <si>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</si>
  <si>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</si>
  <si>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</si>
  <si>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2022-02-27</t>
  </si>
  <si>
    <t>2438137</t>
  </si>
  <si>
    <t>楠榜巴提夸酒店</t>
  </si>
  <si>
    <t>Yeng Yeni,Yeng Yeni,Yeng Yeni,Yeng Yeni</t>
  </si>
  <si>
    <t>2022-02-28</t>
  </si>
  <si>
    <t>退房日周结</t>
  </si>
  <si>
    <t>465.17</t>
  </si>
  <si>
    <t>574.00</t>
  </si>
  <si>
    <t>0</t>
  </si>
  <si>
    <t>0.00</t>
  </si>
  <si>
    <t>携程汇智国际直连</t>
  </si>
  <si>
    <t>925</t>
  </si>
  <si>
    <t>2022-02-27 14:09:33</t>
  </si>
  <si>
    <t>否</t>
  </si>
  <si>
    <t>汇智国际旅游发展有限公司</t>
  </si>
  <si>
    <t>直连</t>
  </si>
  <si>
    <t>2022-02-25</t>
  </si>
  <si>
    <t>2434830</t>
  </si>
  <si>
    <t>伊斯坦布尔哈比皇冠假日酒店</t>
  </si>
  <si>
    <t>Liu Xiao</t>
  </si>
  <si>
    <t>2022-02-26</t>
  </si>
  <si>
    <t>922.20</t>
  </si>
  <si>
    <t>1136.00</t>
  </si>
  <si>
    <t>2022-02-25 17:38:50</t>
  </si>
  <si>
    <t>2434776</t>
  </si>
  <si>
    <t>库苏曼尼卡拉大街酒店</t>
  </si>
  <si>
    <t>Erizal Rezie</t>
  </si>
  <si>
    <t>264.65</t>
  </si>
  <si>
    <t>326.00</t>
  </si>
  <si>
    <t>2022-02-25 15:43:06</t>
  </si>
  <si>
    <t>2434669</t>
  </si>
  <si>
    <t>S. SYABANI ARIF</t>
  </si>
  <si>
    <t>131.51</t>
  </si>
  <si>
    <t>162.00</t>
  </si>
  <si>
    <t>2022-02-25 12:10:41</t>
  </si>
  <si>
    <t>2434667</t>
  </si>
  <si>
    <t>SUJATMIKO SYABANI ARIF</t>
  </si>
  <si>
    <t>2022-02-25 12:09:39</t>
  </si>
  <si>
    <t>2022-02-23</t>
  </si>
  <si>
    <t>2432853</t>
  </si>
  <si>
    <t>卡明鸟青年旅舍</t>
  </si>
  <si>
    <t>pimsorn supavadee</t>
  </si>
  <si>
    <t>560.49</t>
  </si>
  <si>
    <t>690.00</t>
  </si>
  <si>
    <t>2022-02-23 20:34:37</t>
  </si>
  <si>
    <t>2431970</t>
  </si>
  <si>
    <t>波特兰机场假日酒店</t>
  </si>
  <si>
    <t>Tang Xisheng,Wu Zibo</t>
  </si>
  <si>
    <t>677.46</t>
  </si>
  <si>
    <t>834.00</t>
  </si>
  <si>
    <t>2022-02-23 13:17:45</t>
  </si>
  <si>
    <t>2022-02-21</t>
  </si>
  <si>
    <t>2429904</t>
  </si>
  <si>
    <t>新加坡史各士皇族酒店</t>
  </si>
  <si>
    <t>Lanxing Li,Baoge Huang</t>
  </si>
  <si>
    <t>919.75</t>
  </si>
  <si>
    <t>1132.00</t>
  </si>
  <si>
    <t>2022-02-21 22:15:25</t>
  </si>
  <si>
    <t>2022-02-19</t>
  </si>
  <si>
    <t>2423772</t>
  </si>
  <si>
    <t>马德里维多利亚女王ME酒店</t>
  </si>
  <si>
    <t>ARMENGOL GARRABOU XAVIER,VAZQUEZ BERGE BELINDA</t>
  </si>
  <si>
    <t>3280.02</t>
  </si>
  <si>
    <t>4030.00</t>
  </si>
  <si>
    <t>2022-02-19 01:32:09</t>
  </si>
  <si>
    <t>2022-02-17</t>
  </si>
  <si>
    <t>2420214</t>
  </si>
  <si>
    <t>Pradhitya Julian</t>
  </si>
  <si>
    <t>776.56</t>
  </si>
  <si>
    <t>954.00</t>
  </si>
  <si>
    <t>2022-02-17 00:12:49</t>
  </si>
  <si>
    <t>2022-01-03</t>
  </si>
  <si>
    <t>2370375</t>
  </si>
  <si>
    <t>温德姆里约热内卢巴拉酒店</t>
  </si>
  <si>
    <t>Uchoa Mirley Ribeiro Borges</t>
  </si>
  <si>
    <t>2555.45</t>
  </si>
  <si>
    <t>3129.00</t>
  </si>
  <si>
    <t>2022-01-03 14:04:17</t>
  </si>
  <si>
    <t>2021-12-30</t>
  </si>
  <si>
    <t>2363277</t>
  </si>
  <si>
    <t>图森斯塔尔派司 JW 万豪度假酒店及水疗中心</t>
  </si>
  <si>
    <t>Entwistle Megan</t>
  </si>
  <si>
    <t>5389.98</t>
  </si>
  <si>
    <t>6586.00</t>
  </si>
  <si>
    <t>2021-12-30 06:49:21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</si>
</sst>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44620</v>
      </c>
      <c r="H2" s="4">
        <v>1</v>
      </c>
      <c r="I2" s="4">
        <v>3</v>
      </c>
      <c r="J2" s="4">
        <v>3</v>
      </c>
      <c r="K2" s="4" t="s">
        <v>30</v>
      </c>
      <c r="L2" s="4">
        <v>6586</v>
      </c>
      <c r="M2" s="4">
        <v>6586</v>
      </c>
      <c r="N2" s="4" t="s">
        <v>31</v>
      </c>
      <c r="O2" s="4" t="s">
        <v>32</v>
      </c>
      <c r="P2" s="4" t="s">
        <v>33</v>
      </c>
      <c r="Q2" s="4">
        <v>0</v>
      </c>
      <c r="R2" s="7">
        <v>44560</v>
      </c>
      <c r="S2" s="6">
        <v>44623</v>
      </c>
      <c r="T2" s="4" t="s">
        <v>34</v>
      </c>
      <c r="U2" s="4">
        <v>6586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44617</v>
      </c>
      <c r="G3" s="6">
        <v>44620</v>
      </c>
      <c r="H3" s="4">
        <v>1</v>
      </c>
      <c r="I3" s="4">
        <v>3</v>
      </c>
      <c r="J3" s="4">
        <v>3</v>
      </c>
      <c r="K3" s="4" t="s">
        <v>30</v>
      </c>
      <c r="L3" s="4">
        <v>3129</v>
      </c>
      <c r="M3" s="4">
        <v>3129</v>
      </c>
      <c r="N3" s="4" t="s">
        <v>40</v>
      </c>
      <c r="O3" s="4" t="s">
        <v>32</v>
      </c>
      <c r="P3" s="4" t="s">
        <v>33</v>
      </c>
      <c r="Q3" s="4">
        <v>0</v>
      </c>
      <c r="R3" s="7">
        <v>44564</v>
      </c>
      <c r="S3" s="6">
        <v>44623</v>
      </c>
      <c r="T3" s="4" t="s">
        <v>34</v>
      </c>
      <c r="U3" s="4">
        <v>3129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44618</v>
      </c>
      <c r="G4" s="6">
        <v>44620</v>
      </c>
      <c r="H4" s="4">
        <v>3</v>
      </c>
      <c r="I4" s="4">
        <v>2</v>
      </c>
      <c r="J4" s="4">
        <v>6</v>
      </c>
      <c r="K4" s="4" t="s">
        <v>30</v>
      </c>
      <c r="L4" s="4">
        <v>954</v>
      </c>
      <c r="M4" s="4">
        <v>954</v>
      </c>
      <c r="N4" s="4" t="s">
        <v>46</v>
      </c>
      <c r="O4" s="4" t="s">
        <v>32</v>
      </c>
      <c r="P4" s="4" t="s">
        <v>33</v>
      </c>
      <c r="Q4" s="4">
        <v>0</v>
      </c>
      <c r="R4" s="7">
        <v>44609</v>
      </c>
      <c r="S4" s="6">
        <v>44623</v>
      </c>
      <c r="T4" s="4" t="s">
        <v>34</v>
      </c>
      <c r="U4" s="4">
        <v>954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44618</v>
      </c>
      <c r="G5" s="6">
        <v>44620</v>
      </c>
      <c r="H5" s="4">
        <v>1</v>
      </c>
      <c r="I5" s="4">
        <v>2</v>
      </c>
      <c r="J5" s="4">
        <v>2</v>
      </c>
      <c r="K5" s="4" t="s">
        <v>30</v>
      </c>
      <c r="L5" s="4">
        <v>4030</v>
      </c>
      <c r="M5" s="4">
        <v>4030</v>
      </c>
      <c r="N5" s="4" t="s">
        <v>51</v>
      </c>
      <c r="O5" s="4" t="s">
        <v>32</v>
      </c>
      <c r="P5" s="4" t="s">
        <v>33</v>
      </c>
      <c r="Q5" s="4">
        <v>0</v>
      </c>
      <c r="R5" s="7">
        <v>44611</v>
      </c>
      <c r="S5" s="6">
        <v>44623</v>
      </c>
      <c r="T5" s="4" t="s">
        <v>34</v>
      </c>
      <c r="U5" s="4">
        <v>4030</v>
      </c>
      <c r="V5" s="4">
        <v>0</v>
      </c>
      <c r="W5" s="4">
        <v>0</v>
      </c>
      <c r="X5" s="4" t="s">
        <v>47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44619</v>
      </c>
      <c r="G6" s="6">
        <v>44620</v>
      </c>
      <c r="H6" s="4">
        <v>1</v>
      </c>
      <c r="I6" s="4">
        <v>1</v>
      </c>
      <c r="J6" s="4">
        <v>1</v>
      </c>
      <c r="K6" s="4" t="s">
        <v>30</v>
      </c>
      <c r="L6" s="4">
        <v>1132</v>
      </c>
      <c r="M6" s="4">
        <v>1132</v>
      </c>
      <c r="N6" s="4" t="s">
        <v>56</v>
      </c>
      <c r="O6" s="4" t="s">
        <v>32</v>
      </c>
      <c r="P6" s="4" t="s">
        <v>33</v>
      </c>
      <c r="Q6" s="4">
        <v>0</v>
      </c>
      <c r="R6" s="7">
        <v>44613</v>
      </c>
      <c r="S6" s="6">
        <v>44623</v>
      </c>
      <c r="T6" s="4" t="s">
        <v>34</v>
      </c>
      <c r="U6" s="4">
        <v>1132</v>
      </c>
      <c r="V6" s="4">
        <v>0</v>
      </c>
      <c r="W6" s="4">
        <v>0</v>
      </c>
      <c r="X6" s="4" t="s">
        <v>47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44619</v>
      </c>
      <c r="G7" s="6">
        <v>44620</v>
      </c>
      <c r="H7" s="4">
        <v>1</v>
      </c>
      <c r="I7" s="4">
        <v>1</v>
      </c>
      <c r="J7" s="4">
        <v>1</v>
      </c>
      <c r="K7" s="4" t="s">
        <v>30</v>
      </c>
      <c r="L7" s="4">
        <v>834</v>
      </c>
      <c r="M7" s="4">
        <v>834</v>
      </c>
      <c r="N7" s="4" t="s">
        <v>61</v>
      </c>
      <c r="O7" s="4" t="s">
        <v>32</v>
      </c>
      <c r="P7" s="4" t="s">
        <v>33</v>
      </c>
      <c r="Q7" s="4">
        <v>0</v>
      </c>
      <c r="R7" s="7">
        <v>44615</v>
      </c>
      <c r="S7" s="6">
        <v>44623</v>
      </c>
      <c r="T7" s="4" t="s">
        <v>34</v>
      </c>
      <c r="U7" s="4">
        <v>834</v>
      </c>
      <c r="V7" s="4">
        <v>0</v>
      </c>
      <c r="W7" s="4">
        <v>0</v>
      </c>
      <c r="X7" s="4" t="s">
        <v>47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44615</v>
      </c>
      <c r="G8" s="6">
        <v>44620</v>
      </c>
      <c r="H8" s="4">
        <v>1</v>
      </c>
      <c r="I8" s="4">
        <v>5</v>
      </c>
      <c r="J8" s="4">
        <v>5</v>
      </c>
      <c r="K8" s="4" t="s">
        <v>30</v>
      </c>
      <c r="L8" s="4">
        <v>690</v>
      </c>
      <c r="M8" s="4">
        <v>690</v>
      </c>
      <c r="N8" s="4" t="s">
        <v>66</v>
      </c>
      <c r="O8" s="4" t="s">
        <v>32</v>
      </c>
      <c r="P8" s="4" t="s">
        <v>33</v>
      </c>
      <c r="Q8" s="4">
        <v>0</v>
      </c>
      <c r="R8" s="7">
        <v>44615</v>
      </c>
      <c r="S8" s="6">
        <v>44623</v>
      </c>
      <c r="T8" s="4" t="s">
        <v>34</v>
      </c>
      <c r="U8" s="4">
        <v>690</v>
      </c>
      <c r="V8" s="4">
        <v>0</v>
      </c>
      <c r="W8" s="4">
        <v>0</v>
      </c>
      <c r="X8" s="4" t="s">
        <v>47</v>
      </c>
      <c r="Y8" s="4" t="s">
        <v>47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44619</v>
      </c>
      <c r="G9" s="6">
        <v>44620</v>
      </c>
      <c r="H9" s="4">
        <v>1</v>
      </c>
      <c r="I9" s="4">
        <v>1</v>
      </c>
      <c r="J9" s="4">
        <v>1</v>
      </c>
      <c r="K9" s="4" t="s">
        <v>30</v>
      </c>
      <c r="L9" s="4">
        <v>162</v>
      </c>
      <c r="M9" s="4">
        <v>162</v>
      </c>
      <c r="N9" s="4" t="s">
        <v>68</v>
      </c>
      <c r="O9" s="4" t="s">
        <v>32</v>
      </c>
      <c r="P9" s="4" t="s">
        <v>33</v>
      </c>
      <c r="Q9" s="4">
        <v>0</v>
      </c>
      <c r="R9" s="7">
        <v>44617</v>
      </c>
      <c r="S9" s="6">
        <v>44623</v>
      </c>
      <c r="T9" s="4" t="s">
        <v>34</v>
      </c>
      <c r="U9" s="4">
        <v>162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44619</v>
      </c>
      <c r="G10" s="6">
        <v>44620</v>
      </c>
      <c r="H10" s="4">
        <v>1</v>
      </c>
      <c r="I10" s="4">
        <v>1</v>
      </c>
      <c r="J10" s="4">
        <v>1</v>
      </c>
      <c r="K10" s="4" t="s">
        <v>30</v>
      </c>
      <c r="L10" s="4">
        <v>162</v>
      </c>
      <c r="M10" s="4">
        <v>162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44617</v>
      </c>
      <c r="S10" s="6">
        <v>44623</v>
      </c>
      <c r="T10" s="4" t="s">
        <v>34</v>
      </c>
      <c r="U10" s="4">
        <v>162</v>
      </c>
      <c r="V10" s="4">
        <v>0</v>
      </c>
      <c r="W10" s="4">
        <v>0</v>
      </c>
      <c r="X10" s="4" t="s">
        <v>71</v>
      </c>
      <c r="Y10" s="4" t="s">
        <v>47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44618</v>
      </c>
      <c r="G11" s="6">
        <v>44620</v>
      </c>
      <c r="H11" s="4">
        <v>1</v>
      </c>
      <c r="I11" s="4">
        <v>2</v>
      </c>
      <c r="J11" s="4">
        <v>2</v>
      </c>
      <c r="K11" s="4" t="s">
        <v>30</v>
      </c>
      <c r="L11" s="4">
        <v>326</v>
      </c>
      <c r="M11" s="4">
        <v>326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44617</v>
      </c>
      <c r="S11" s="6">
        <v>44623</v>
      </c>
      <c r="T11" s="4" t="s">
        <v>34</v>
      </c>
      <c r="U11" s="4">
        <v>326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44618</v>
      </c>
      <c r="G12" s="6">
        <v>44620</v>
      </c>
      <c r="H12" s="4">
        <v>1</v>
      </c>
      <c r="I12" s="4">
        <v>2</v>
      </c>
      <c r="J12" s="4">
        <v>2</v>
      </c>
      <c r="K12" s="4" t="s">
        <v>30</v>
      </c>
      <c r="L12" s="4">
        <v>1136</v>
      </c>
      <c r="M12" s="4">
        <v>1136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44617</v>
      </c>
      <c r="S12" s="6">
        <v>44623</v>
      </c>
      <c r="T12" s="4" t="s">
        <v>34</v>
      </c>
      <c r="U12" s="4">
        <v>1136</v>
      </c>
      <c r="V12" s="4">
        <v>0</v>
      </c>
      <c r="W12" s="4">
        <v>0</v>
      </c>
      <c r="X12" s="4" t="s">
        <v>47</v>
      </c>
      <c r="Y12" s="4" t="s">
        <v>47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44619</v>
      </c>
      <c r="G13" s="6">
        <v>44620</v>
      </c>
      <c r="H13" s="4">
        <v>2</v>
      </c>
      <c r="I13" s="4">
        <v>1</v>
      </c>
      <c r="J13" s="4">
        <v>2</v>
      </c>
      <c r="K13" s="4" t="s">
        <v>30</v>
      </c>
      <c r="L13" s="4">
        <v>574</v>
      </c>
      <c r="M13" s="4">
        <v>574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44623</v>
      </c>
      <c r="T13" s="4" t="s">
        <v>34</v>
      </c>
      <c r="U13" s="4">
        <v>574</v>
      </c>
      <c r="V13" s="4">
        <v>0</v>
      </c>
      <c r="W13" s="4">
        <v>0</v>
      </c>
      <c r="X13" s="4" t="s">
        <v>47</v>
      </c>
      <c r="Y13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17078054996</v>
      </c>
      <c r="B2" s="6">
        <v>44617</v>
      </c>
      <c r="C2" s="6">
        <v>44620</v>
      </c>
      <c r="D2" s="4">
        <v>6586</v>
      </c>
      <c r="E2" s="4" t="str">
        <f>VLOOKUP(A2,HOP!A:L,12,0)</f>
        <v>6586.00</v>
      </c>
      <c r="F2" s="4" t="str">
        <f>VLOOKUP(A2,HOP!A:C,3,0)</f>
        <v>2363277</v>
      </c>
      <c r="G2" s="4">
        <f>D2-E2</f>
        <v>0</v>
      </c>
      <c r="H2" s="4" t="str">
        <f>$H$1&amp;F2</f>
        <v>，2363277</v>
      </c>
      <c r="I2" s="4" t="str">
        <f>VLOOKUP(A2,HOP!A:U,21,0)</f>
        <v>直连</v>
      </c>
    </row>
    <row r="3" s="4" customFormat="1" spans="1:9">
      <c r="A3" s="5">
        <v>17108543139</v>
      </c>
      <c r="B3" s="6">
        <v>44617</v>
      </c>
      <c r="C3" s="6">
        <v>44620</v>
      </c>
      <c r="D3" s="4">
        <v>3129</v>
      </c>
      <c r="E3" s="4" t="str">
        <f>VLOOKUP(A3,HOP!A:L,12,0)</f>
        <v>3129.00</v>
      </c>
      <c r="F3" s="4" t="str">
        <f>VLOOKUP(A3,HOP!A:C,3,0)</f>
        <v>2370375</v>
      </c>
      <c r="G3" s="4">
        <f t="shared" ref="G3:G13" si="0">D3-E3</f>
        <v>0</v>
      </c>
      <c r="H3" s="4" t="str">
        <f t="shared" ref="H3:H13" si="1">$H$1&amp;F3</f>
        <v>，2370375</v>
      </c>
      <c r="I3" s="4" t="str">
        <f>VLOOKUP(A3,HOP!A:U,21,0)</f>
        <v>直连</v>
      </c>
    </row>
    <row r="4" s="4" customFormat="1" spans="1:9">
      <c r="A4" s="5">
        <v>17376477229</v>
      </c>
      <c r="B4" s="6">
        <v>44618</v>
      </c>
      <c r="C4" s="6">
        <v>44620</v>
      </c>
      <c r="D4" s="4">
        <v>954</v>
      </c>
      <c r="E4" s="4" t="str">
        <f>VLOOKUP(A4,HOP!A:L,12,0)</f>
        <v>954.00</v>
      </c>
      <c r="F4" s="4" t="str">
        <f>VLOOKUP(A4,HOP!A:C,3,0)</f>
        <v>2420214</v>
      </c>
      <c r="G4" s="4">
        <f t="shared" si="0"/>
        <v>0</v>
      </c>
      <c r="H4" s="4" t="str">
        <f t="shared" si="1"/>
        <v>，2420214</v>
      </c>
      <c r="I4" s="4" t="str">
        <f>VLOOKUP(A4,HOP!A:U,21,0)</f>
        <v>直连</v>
      </c>
    </row>
    <row r="5" s="4" customFormat="1" spans="1:9">
      <c r="A5" s="5">
        <v>17419595169</v>
      </c>
      <c r="B5" s="6">
        <v>44618</v>
      </c>
      <c r="C5" s="6">
        <v>44620</v>
      </c>
      <c r="D5" s="4">
        <v>4030</v>
      </c>
      <c r="E5" s="4" t="str">
        <f>VLOOKUP(A5,HOP!A:L,12,0)</f>
        <v>4030.00</v>
      </c>
      <c r="F5" s="4" t="str">
        <f>VLOOKUP(A5,HOP!A:C,3,0)</f>
        <v>2423772</v>
      </c>
      <c r="G5" s="4">
        <f t="shared" si="0"/>
        <v>0</v>
      </c>
      <c r="H5" s="4" t="str">
        <f t="shared" si="1"/>
        <v>，2423772</v>
      </c>
      <c r="I5" s="4" t="str">
        <f>VLOOKUP(A5,HOP!A:U,21,0)</f>
        <v>直连</v>
      </c>
    </row>
    <row r="6" s="4" customFormat="1" spans="1:9">
      <c r="A6" s="5">
        <v>17445638239</v>
      </c>
      <c r="B6" s="6">
        <v>44619</v>
      </c>
      <c r="C6" s="6">
        <v>44620</v>
      </c>
      <c r="D6" s="4">
        <v>1132</v>
      </c>
      <c r="E6" s="4" t="str">
        <f>VLOOKUP(A6,HOP!A:L,12,0)</f>
        <v>1132.00</v>
      </c>
      <c r="F6" s="4" t="str">
        <f>VLOOKUP(A6,HOP!A:C,3,0)</f>
        <v>2429904</v>
      </c>
      <c r="G6" s="4">
        <f t="shared" si="0"/>
        <v>0</v>
      </c>
      <c r="H6" s="4" t="str">
        <f t="shared" si="1"/>
        <v>，2429904</v>
      </c>
      <c r="I6" s="4" t="str">
        <f>VLOOKUP(A6,HOP!A:U,21,0)</f>
        <v>直连</v>
      </c>
    </row>
    <row r="7" s="4" customFormat="1" spans="1:9">
      <c r="A7" s="5">
        <v>17461527773</v>
      </c>
      <c r="B7" s="6">
        <v>44619</v>
      </c>
      <c r="C7" s="6">
        <v>44620</v>
      </c>
      <c r="D7" s="4">
        <v>834</v>
      </c>
      <c r="E7" s="4" t="str">
        <f>VLOOKUP(A7,HOP!A:L,12,0)</f>
        <v>834.00</v>
      </c>
      <c r="F7" s="4" t="str">
        <f>VLOOKUP(A7,HOP!A:C,3,0)</f>
        <v>2431970</v>
      </c>
      <c r="G7" s="4">
        <f t="shared" si="0"/>
        <v>0</v>
      </c>
      <c r="H7" s="4" t="str">
        <f t="shared" si="1"/>
        <v>，2431970</v>
      </c>
      <c r="I7" s="4" t="str">
        <f>VLOOKUP(A7,HOP!A:U,21,0)</f>
        <v>直连</v>
      </c>
    </row>
    <row r="8" s="4" customFormat="1" spans="1:9">
      <c r="A8" s="5">
        <v>17463845625</v>
      </c>
      <c r="B8" s="6">
        <v>44615</v>
      </c>
      <c r="C8" s="6">
        <v>44620</v>
      </c>
      <c r="D8" s="4">
        <v>690</v>
      </c>
      <c r="E8" s="4" t="str">
        <f>VLOOKUP(A8,HOP!A:L,12,0)</f>
        <v>690.00</v>
      </c>
      <c r="F8" s="4" t="str">
        <f>VLOOKUP(A8,HOP!A:C,3,0)</f>
        <v>2432853</v>
      </c>
      <c r="G8" s="4">
        <f t="shared" si="0"/>
        <v>0</v>
      </c>
      <c r="H8" s="4" t="str">
        <f t="shared" si="1"/>
        <v>，2432853</v>
      </c>
      <c r="I8" s="4" t="str">
        <f>VLOOKUP(A8,HOP!A:U,21,0)</f>
        <v>直连</v>
      </c>
    </row>
    <row r="9" s="4" customFormat="1" spans="1:9">
      <c r="A9" s="5">
        <v>17481612585</v>
      </c>
      <c r="B9" s="6">
        <v>44619</v>
      </c>
      <c r="C9" s="6">
        <v>44620</v>
      </c>
      <c r="D9" s="4">
        <v>162</v>
      </c>
      <c r="E9" s="4" t="str">
        <f>VLOOKUP(A9,HOP!A:L,12,0)</f>
        <v>162.00</v>
      </c>
      <c r="F9" s="4" t="str">
        <f>VLOOKUP(A9,HOP!A:C,3,0)</f>
        <v>2434667</v>
      </c>
      <c r="G9" s="4">
        <f t="shared" si="0"/>
        <v>0</v>
      </c>
      <c r="H9" s="4" t="str">
        <f t="shared" si="1"/>
        <v>，2434667</v>
      </c>
      <c r="I9" s="4" t="str">
        <f>VLOOKUP(A9,HOP!A:U,21,0)</f>
        <v>直连</v>
      </c>
    </row>
    <row r="10" s="4" customFormat="1" spans="1:9">
      <c r="A10" s="5">
        <v>17481624160</v>
      </c>
      <c r="B10" s="6">
        <v>44619</v>
      </c>
      <c r="C10" s="6">
        <v>44620</v>
      </c>
      <c r="D10" s="4">
        <v>162</v>
      </c>
      <c r="E10" s="4" t="str">
        <f>VLOOKUP(A10,HOP!A:L,12,0)</f>
        <v>162.00</v>
      </c>
      <c r="F10" s="4" t="str">
        <f>VLOOKUP(A10,HOP!A:C,3,0)</f>
        <v>2434669</v>
      </c>
      <c r="G10" s="4">
        <f t="shared" si="0"/>
        <v>0</v>
      </c>
      <c r="H10" s="4" t="str">
        <f t="shared" si="1"/>
        <v>，2434669</v>
      </c>
      <c r="I10" s="4" t="str">
        <f>VLOOKUP(A10,HOP!A:U,21,0)</f>
        <v>直连</v>
      </c>
    </row>
    <row r="11" s="4" customFormat="1" spans="1:9">
      <c r="A11" s="5">
        <v>17482615509</v>
      </c>
      <c r="B11" s="6">
        <v>44618</v>
      </c>
      <c r="C11" s="6">
        <v>44620</v>
      </c>
      <c r="D11" s="4">
        <v>326</v>
      </c>
      <c r="E11" s="4" t="str">
        <f>VLOOKUP(A11,HOP!A:L,12,0)</f>
        <v>326.00</v>
      </c>
      <c r="F11" s="4" t="str">
        <f>VLOOKUP(A11,HOP!A:C,3,0)</f>
        <v>2434776</v>
      </c>
      <c r="G11" s="4">
        <f t="shared" si="0"/>
        <v>0</v>
      </c>
      <c r="H11" s="4" t="str">
        <f t="shared" si="1"/>
        <v>，2434776</v>
      </c>
      <c r="I11" s="4" t="str">
        <f>VLOOKUP(A11,HOP!A:U,21,0)</f>
        <v>直连</v>
      </c>
    </row>
    <row r="12" s="4" customFormat="1" spans="1:9">
      <c r="A12" s="5">
        <v>17483195894</v>
      </c>
      <c r="B12" s="6">
        <v>44618</v>
      </c>
      <c r="C12" s="6">
        <v>44620</v>
      </c>
      <c r="D12" s="4">
        <v>1136</v>
      </c>
      <c r="E12" s="4" t="str">
        <f>VLOOKUP(A12,HOP!A:L,12,0)</f>
        <v>1136.00</v>
      </c>
      <c r="F12" s="4" t="str">
        <f>VLOOKUP(A12,HOP!A:C,3,0)</f>
        <v>2434830</v>
      </c>
      <c r="G12" s="4">
        <f t="shared" si="0"/>
        <v>0</v>
      </c>
      <c r="H12" s="4" t="str">
        <f t="shared" si="1"/>
        <v>，2434830</v>
      </c>
      <c r="I12" s="4" t="str">
        <f>VLOOKUP(A12,HOP!A:U,21,0)</f>
        <v>直连</v>
      </c>
    </row>
    <row r="13" s="4" customFormat="1" spans="1:9">
      <c r="A13" s="5">
        <v>17507463470</v>
      </c>
      <c r="B13" s="6">
        <v>44619</v>
      </c>
      <c r="C13" s="6">
        <v>44620</v>
      </c>
      <c r="D13" s="4">
        <v>574</v>
      </c>
      <c r="E13" s="4" t="str">
        <f>VLOOKUP(A13,HOP!A:L,12,0)</f>
        <v>574.00</v>
      </c>
      <c r="F13" s="4" t="str">
        <f>VLOOKUP(A13,HOP!A:C,3,0)</f>
        <v>2438137</v>
      </c>
      <c r="G13" s="4">
        <f t="shared" si="0"/>
        <v>0</v>
      </c>
      <c r="H13" s="4" t="str">
        <f t="shared" si="1"/>
        <v>，2438137</v>
      </c>
      <c r="I13" s="4" t="str">
        <f>VLOOKUP(A13,HOP!A:U,21,0)</f>
        <v>直连</v>
      </c>
    </row>
    <row r="15" spans="4:4">
      <c r="D15" s="4">
        <f>SUM(D2:D14)</f>
        <v>19715</v>
      </c>
    </row>
    <row r="16" spans="4:4">
      <c r="D16" s="4" t="s">
        <v>84</v>
      </c>
    </row>
    <row r="19" spans="1:1">
      <c r="A19" s="4" t="s">
        <v>85</v>
      </c>
    </row>
    <row r="20" spans="1:1">
      <c r="A20" s="4" t="s">
        <v>86</v>
      </c>
    </row>
  </sheetData>
  <autoFilter ref="A1:XFD13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17507463470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105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17483195894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109</v>
      </c>
      <c r="H3" s="1" t="s">
        <v>110</v>
      </c>
      <c r="I3" s="1" t="s">
        <v>126</v>
      </c>
      <c r="J3" s="1" t="s">
        <v>30</v>
      </c>
      <c r="K3" s="1" t="s">
        <v>127</v>
      </c>
      <c r="L3" s="1" t="s">
        <v>127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128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17482615509</v>
      </c>
      <c r="B4" s="1" t="s">
        <v>121</v>
      </c>
      <c r="C4" s="1" t="s">
        <v>129</v>
      </c>
      <c r="D4" s="1" t="s">
        <v>130</v>
      </c>
      <c r="E4" s="1" t="s">
        <v>131</v>
      </c>
      <c r="F4" s="1" t="s">
        <v>125</v>
      </c>
      <c r="G4" s="1" t="s">
        <v>109</v>
      </c>
      <c r="H4" s="1" t="s">
        <v>110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134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17481624160</v>
      </c>
      <c r="B5" s="1" t="s">
        <v>121</v>
      </c>
      <c r="C5" s="1" t="s">
        <v>135</v>
      </c>
      <c r="D5" s="1" t="s">
        <v>130</v>
      </c>
      <c r="E5" s="1" t="s">
        <v>136</v>
      </c>
      <c r="F5" s="1" t="s">
        <v>105</v>
      </c>
      <c r="G5" s="1" t="s">
        <v>109</v>
      </c>
      <c r="H5" s="1" t="s">
        <v>110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139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17481612585</v>
      </c>
      <c r="B6" s="1" t="s">
        <v>121</v>
      </c>
      <c r="C6" s="1" t="s">
        <v>140</v>
      </c>
      <c r="D6" s="1" t="s">
        <v>130</v>
      </c>
      <c r="E6" s="1" t="s">
        <v>141</v>
      </c>
      <c r="F6" s="1" t="s">
        <v>105</v>
      </c>
      <c r="G6" s="1" t="s">
        <v>109</v>
      </c>
      <c r="H6" s="1" t="s">
        <v>110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142</v>
      </c>
      <c r="S6" s="1" t="s">
        <v>118</v>
      </c>
      <c r="T6" s="1" t="s">
        <v>119</v>
      </c>
      <c r="U6" s="1" t="s">
        <v>120</v>
      </c>
    </row>
    <row r="7" s="1" customFormat="1" spans="1:21">
      <c r="A7" s="3">
        <v>17463845625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143</v>
      </c>
      <c r="G7" s="1" t="s">
        <v>109</v>
      </c>
      <c r="H7" s="1" t="s">
        <v>110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149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17461527773</v>
      </c>
      <c r="B8" s="1" t="s">
        <v>143</v>
      </c>
      <c r="C8" s="1" t="s">
        <v>150</v>
      </c>
      <c r="D8" s="1" t="s">
        <v>151</v>
      </c>
      <c r="E8" s="1" t="s">
        <v>152</v>
      </c>
      <c r="F8" s="1" t="s">
        <v>105</v>
      </c>
      <c r="G8" s="1" t="s">
        <v>109</v>
      </c>
      <c r="H8" s="1" t="s">
        <v>110</v>
      </c>
      <c r="I8" s="1" t="s">
        <v>153</v>
      </c>
      <c r="J8" s="1" t="s">
        <v>30</v>
      </c>
      <c r="K8" s="1" t="s">
        <v>154</v>
      </c>
      <c r="L8" s="1" t="s">
        <v>154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155</v>
      </c>
      <c r="S8" s="1" t="s">
        <v>118</v>
      </c>
      <c r="T8" s="1" t="s">
        <v>119</v>
      </c>
      <c r="U8" s="1" t="s">
        <v>120</v>
      </c>
    </row>
    <row r="9" s="1" customFormat="1" spans="1:21">
      <c r="A9" s="3">
        <v>17445638239</v>
      </c>
      <c r="B9" s="1" t="s">
        <v>156</v>
      </c>
      <c r="C9" s="1" t="s">
        <v>157</v>
      </c>
      <c r="D9" s="1" t="s">
        <v>158</v>
      </c>
      <c r="E9" s="1" t="s">
        <v>159</v>
      </c>
      <c r="F9" s="1" t="s">
        <v>105</v>
      </c>
      <c r="G9" s="1" t="s">
        <v>109</v>
      </c>
      <c r="H9" s="1" t="s">
        <v>110</v>
      </c>
      <c r="I9" s="1" t="s">
        <v>160</v>
      </c>
      <c r="J9" s="1" t="s">
        <v>30</v>
      </c>
      <c r="K9" s="1" t="s">
        <v>161</v>
      </c>
      <c r="L9" s="1" t="s">
        <v>161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162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17419595169</v>
      </c>
      <c r="B10" s="1" t="s">
        <v>163</v>
      </c>
      <c r="C10" s="1" t="s">
        <v>164</v>
      </c>
      <c r="D10" s="1" t="s">
        <v>165</v>
      </c>
      <c r="E10" s="1" t="s">
        <v>166</v>
      </c>
      <c r="F10" s="1" t="s">
        <v>125</v>
      </c>
      <c r="G10" s="1" t="s">
        <v>109</v>
      </c>
      <c r="H10" s="1" t="s">
        <v>110</v>
      </c>
      <c r="I10" s="1" t="s">
        <v>167</v>
      </c>
      <c r="J10" s="1" t="s">
        <v>30</v>
      </c>
      <c r="K10" s="1" t="s">
        <v>168</v>
      </c>
      <c r="L10" s="1" t="s">
        <v>168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169</v>
      </c>
      <c r="S10" s="1" t="s">
        <v>118</v>
      </c>
      <c r="T10" s="1" t="s">
        <v>119</v>
      </c>
      <c r="U10" s="1" t="s">
        <v>120</v>
      </c>
    </row>
    <row r="11" s="1" customFormat="1" spans="1:21">
      <c r="A11" s="3">
        <v>17376477229</v>
      </c>
      <c r="B11" s="1" t="s">
        <v>170</v>
      </c>
      <c r="C11" s="1" t="s">
        <v>171</v>
      </c>
      <c r="D11" s="1" t="s">
        <v>130</v>
      </c>
      <c r="E11" s="1" t="s">
        <v>172</v>
      </c>
      <c r="F11" s="1" t="s">
        <v>125</v>
      </c>
      <c r="G11" s="1" t="s">
        <v>109</v>
      </c>
      <c r="H11" s="1" t="s">
        <v>110</v>
      </c>
      <c r="I11" s="1" t="s">
        <v>173</v>
      </c>
      <c r="J11" s="1" t="s">
        <v>30</v>
      </c>
      <c r="K11" s="1" t="s">
        <v>174</v>
      </c>
      <c r="L11" s="1" t="s">
        <v>174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116</v>
      </c>
      <c r="R11" s="1" t="s">
        <v>175</v>
      </c>
      <c r="S11" s="1" t="s">
        <v>118</v>
      </c>
      <c r="T11" s="1" t="s">
        <v>119</v>
      </c>
      <c r="U11" s="1" t="s">
        <v>120</v>
      </c>
    </row>
    <row r="12" s="1" customFormat="1" spans="1:21">
      <c r="A12" s="3">
        <v>17108543139</v>
      </c>
      <c r="B12" s="1" t="s">
        <v>176</v>
      </c>
      <c r="C12" s="1" t="s">
        <v>177</v>
      </c>
      <c r="D12" s="1" t="s">
        <v>178</v>
      </c>
      <c r="E12" s="1" t="s">
        <v>179</v>
      </c>
      <c r="F12" s="1" t="s">
        <v>121</v>
      </c>
      <c r="G12" s="1" t="s">
        <v>109</v>
      </c>
      <c r="H12" s="1" t="s">
        <v>110</v>
      </c>
      <c r="I12" s="1" t="s">
        <v>180</v>
      </c>
      <c r="J12" s="1" t="s">
        <v>30</v>
      </c>
      <c r="K12" s="1" t="s">
        <v>181</v>
      </c>
      <c r="L12" s="1" t="s">
        <v>181</v>
      </c>
      <c r="M12" s="1" t="s">
        <v>113</v>
      </c>
      <c r="N12" s="1" t="s">
        <v>113</v>
      </c>
      <c r="O12" s="1" t="s">
        <v>114</v>
      </c>
      <c r="P12" s="1" t="s">
        <v>115</v>
      </c>
      <c r="Q12" s="1" t="s">
        <v>116</v>
      </c>
      <c r="R12" s="1" t="s">
        <v>182</v>
      </c>
      <c r="S12" s="1" t="s">
        <v>118</v>
      </c>
      <c r="T12" s="1" t="s">
        <v>119</v>
      </c>
      <c r="U12" s="1" t="s">
        <v>120</v>
      </c>
    </row>
    <row r="13" s="1" customFormat="1" spans="1:21">
      <c r="A13" s="3">
        <v>17078054996</v>
      </c>
      <c r="B13" s="1" t="s">
        <v>183</v>
      </c>
      <c r="C13" s="1" t="s">
        <v>184</v>
      </c>
      <c r="D13" s="1" t="s">
        <v>185</v>
      </c>
      <c r="E13" s="1" t="s">
        <v>186</v>
      </c>
      <c r="F13" s="1" t="s">
        <v>121</v>
      </c>
      <c r="G13" s="1" t="s">
        <v>109</v>
      </c>
      <c r="H13" s="1" t="s">
        <v>110</v>
      </c>
      <c r="I13" s="1" t="s">
        <v>187</v>
      </c>
      <c r="J13" s="1" t="s">
        <v>30</v>
      </c>
      <c r="K13" s="1" t="s">
        <v>188</v>
      </c>
      <c r="L13" s="1" t="s">
        <v>188</v>
      </c>
      <c r="M13" s="1" t="s">
        <v>113</v>
      </c>
      <c r="N13" s="1" t="s">
        <v>113</v>
      </c>
      <c r="O13" s="1" t="s">
        <v>114</v>
      </c>
      <c r="P13" s="1" t="s">
        <v>115</v>
      </c>
      <c r="Q13" s="1" t="s">
        <v>116</v>
      </c>
      <c r="R13" s="1" t="s">
        <v>189</v>
      </c>
      <c r="S13" s="1" t="s">
        <v>118</v>
      </c>
      <c r="T13" s="1" t="s">
        <v>119</v>
      </c>
      <c r="U13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2022-03-03T01:47:03Z</dcterms:created>
  <dcterms:modified xsi:type="dcterms:W3CDTF">2022-03-03T03:02:39Z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D5D3E6CF9F494297992A19C745388C28</vt:lpwstr>
  </property>
  <property fmtid="{D5CDD505-2E9C-101B-9397-08002B2CF9AE}" pid="3" name="KSOProductBuildVer">
    <vt:lpwstr>2052-11.1.0.11365</vt:lpwstr>
  </property>
</Properties>
</file>