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对账!$A$1:$Y$9</definedName>
  </definedNames>
  <calcPr calcId="144525"/>
</workbook>
</file>

<file path=xl/sharedStrings.xml><?xml version="1.0" encoding="utf-8"?>
<sst xmlns="http://schemas.openxmlformats.org/spreadsheetml/2006/main" count="599" uniqueCount="215">
  <si>
    <t>去哪儿网酒店预付对账单</t>
  </si>
  <si>
    <t>供应商名称：</t>
  </si>
  <si>
    <t>趣悠游</t>
  </si>
  <si>
    <t>结算周期：</t>
  </si>
  <si>
    <t>2022-02-28至2022-03-06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</si>
  <si>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</si>
  <si>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</si>
  <si>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</si>
  <si>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</si>
  <si>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</si>
  <si>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</si>
  <si>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</si>
  <si>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</si>
  <si>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</si>
  <si>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</si>
  <si>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</si>
  <si>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</si>
  <si>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</si>
  <si>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</si>
  <si>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</si>
  <si>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¥9,268.49</t>
  </si>
  <si>
    <t>¥4,735.00</t>
  </si>
  <si>
    <t>¥449.49</t>
  </si>
  <si>
    <t>-¥1,071.00</t>
  </si>
  <si>
    <t>¥3,013.00</t>
  </si>
  <si>
    <t>分类信息</t>
  </si>
  <si>
    <t>业务类型</t>
  </si>
  <si>
    <t>酒店预付（点击查看明细）</t>
  </si>
  <si>
    <t>¥4,084.00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</si>
  <si>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</si>
  <si>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</si>
  <si>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</si>
  <si>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</si>
  <si>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</si>
  <si>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</si>
  <si>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</si>
  <si>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</si>
  <si>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</si>
  <si>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</si>
  <si>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</si>
  <si>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</si>
  <si>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</si>
  <si>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</si>
  <si>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</si>
  <si>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</si>
  <si>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</si>
  <si>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</si>
  <si>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</si>
  <si>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</si>
  <si>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</si>
  <si>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</si>
  <si>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</si>
  <si>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</si>
  <si>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</si>
  <si>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</si>
  <si>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</si>
  <si>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</si>
  <si>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</si>
  <si>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</si>
  <si>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</si>
  <si>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</si>
  <si>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</si>
  <si>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</si>
  <si>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</si>
  <si>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</si>
  <si>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</si>
  <si>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</si>
  <si>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</si>
  <si>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</si>
  <si>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</si>
  <si>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</si>
  <si>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</si>
  <si>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702919476248</t>
  </si>
  <si>
    <t>2434997</t>
  </si>
  <si>
    <t>酒店预付</t>
  </si>
  <si>
    <t>否</t>
  </si>
  <si>
    <t>普通</t>
  </si>
  <si>
    <t>197295179</t>
  </si>
  <si>
    <t>曼谷铂尔曼皇权酒店 (SHA Plus+)</t>
  </si>
  <si>
    <t>1626188</t>
  </si>
  <si>
    <t>JIN/HANXUE</t>
  </si>
  <si>
    <t>2022-02-25</t>
  </si>
  <si>
    <t>2022-02-28</t>
  </si>
  <si>
    <t>¥1,164.00</t>
  </si>
  <si>
    <t>¥114.00</t>
  </si>
  <si>
    <t>¥1,050.00</t>
  </si>
  <si>
    <t>Superior Room</t>
  </si>
  <si>
    <t>WEBSITE</t>
  </si>
  <si>
    <t>702921728994</t>
  </si>
  <si>
    <t>2439105</t>
  </si>
  <si>
    <t>197325668</t>
  </si>
  <si>
    <t>伊斯坦布尔类星体费尔蒙酒店</t>
  </si>
  <si>
    <t>LI/XIANGYU</t>
  </si>
  <si>
    <t>2022-02-27</t>
  </si>
  <si>
    <t>¥1,322.00</t>
  </si>
  <si>
    <t>¥142.00</t>
  </si>
  <si>
    <t>¥1,180.00</t>
  </si>
  <si>
    <t>fairmont king room</t>
  </si>
  <si>
    <t>702922366758</t>
  </si>
  <si>
    <t>2441206</t>
  </si>
  <si>
    <t>855995024</t>
  </si>
  <si>
    <t>香港米易商务宾馆</t>
  </si>
  <si>
    <t>WANG/SUBING</t>
  </si>
  <si>
    <t>2022-03-01</t>
  </si>
  <si>
    <t>¥237.00</t>
  </si>
  <si>
    <t>2022-02-28 20:10:33</t>
  </si>
  <si>
    <t>Double Room</t>
  </si>
  <si>
    <t>702922598700</t>
  </si>
  <si>
    <t>2440821</t>
  </si>
  <si>
    <t>197317304</t>
  </si>
  <si>
    <t>莫斯科伊兹麦洛瓦伽玛酒店</t>
  </si>
  <si>
    <t>YOU/QIANG</t>
  </si>
  <si>
    <t>¥129.00</t>
  </si>
  <si>
    <t>¥13.00</t>
  </si>
  <si>
    <t>¥116.00</t>
  </si>
  <si>
    <t>Standard Double Room</t>
  </si>
  <si>
    <t>702923173895</t>
  </si>
  <si>
    <t>2442459</t>
  </si>
  <si>
    <t>221854181</t>
  </si>
  <si>
    <t>香港宝御酒店</t>
  </si>
  <si>
    <t>CHAN/YUETPUI</t>
  </si>
  <si>
    <t>2022-03-02</t>
  </si>
  <si>
    <t>¥1,152.49</t>
  </si>
  <si>
    <t>¥105.49</t>
  </si>
  <si>
    <t>¥1,047.00</t>
  </si>
  <si>
    <t>superior double room</t>
  </si>
  <si>
    <t>702923338159</t>
  </si>
  <si>
    <t>2441697</t>
  </si>
  <si>
    <t>¥128.00</t>
  </si>
  <si>
    <t>¥115.00</t>
  </si>
  <si>
    <t>702923590457</t>
  </si>
  <si>
    <t>2443322</t>
  </si>
  <si>
    <t>197287832</t>
  </si>
  <si>
    <t>曼谷 W 酒店 (SHA Plus+)</t>
  </si>
  <si>
    <t>ZHONG/LEI</t>
  </si>
  <si>
    <t>2022-03-03</t>
  </si>
  <si>
    <t>¥638.00</t>
  </si>
  <si>
    <t>¥62.00</t>
  </si>
  <si>
    <t>¥576.00</t>
  </si>
  <si>
    <t>Wonderful Twin Room</t>
  </si>
  <si>
    <t>702902808337</t>
  </si>
  <si>
    <t>2415072</t>
  </si>
  <si>
    <t>ZHANG/SIYU</t>
  </si>
  <si>
    <t>2022-02-08</t>
  </si>
  <si>
    <t>2022-03-08</t>
  </si>
  <si>
    <t>2022-03-21</t>
  </si>
  <si>
    <t>¥4,498.00</t>
  </si>
  <si>
    <t>2022-03-03 18:50:17</t>
  </si>
  <si>
    <t>合计</t>
  </si>
  <si>
    <t/>
  </si>
  <si>
    <t>¥4,533.49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</si>
  <si>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</si>
  <si>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</si>
  <si>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</si>
  <si>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</si>
  <si>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</si>
  <si>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</si>
  <si>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</si>
  <si>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chase_deduct_u1Sr220303091734976</t>
  </si>
  <si>
    <t>1615646</t>
  </si>
  <si>
    <t>赔付-房费追回</t>
  </si>
  <si>
    <t>--</t>
  </si>
  <si>
    <t>生成追赔task#追赔系统-预付扣款直连#</t>
  </si>
  <si>
    <t>NIMH20220301143212012331</t>
  </si>
  <si>
    <t>返现日期</t>
  </si>
  <si>
    <t>，</t>
  </si>
  <si>
    <r>
      <t>本期扣款</t>
    </r>
    <r>
      <rPr>
        <sz val="10"/>
        <rFont val="Arial"/>
        <charset val="134"/>
      </rPr>
      <t>24</t>
    </r>
    <r>
      <rPr>
        <sz val="10"/>
        <rFont val="宋体"/>
        <charset val="134"/>
      </rPr>
      <t>元</t>
    </r>
  </si>
  <si>
    <t>A220308113816481</t>
  </si>
  <si>
    <t>A220308113839481</t>
  </si>
  <si>
    <r>
      <t>总计：</t>
    </r>
    <r>
      <rPr>
        <sz val="10"/>
        <rFont val="Arial"/>
        <charset val="134"/>
      </rPr>
      <t>3013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</si>
  <si>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</si>
  <si>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</si>
  <si>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</si>
  <si>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</si>
  <si>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</si>
  <si>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</si>
  <si>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</si>
  <si>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</si>
  <si>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</si>
  <si>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</si>
  <si>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</si>
  <si>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</si>
  <si>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</si>
  <si>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</si>
  <si>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</si>
  <si>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</si>
  <si>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</si>
  <si>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曼谷W酒店</t>
  </si>
  <si>
    <t>ZHONG LEI</t>
  </si>
  <si>
    <t>退房日周结</t>
  </si>
  <si>
    <t>576.00</t>
  </si>
  <si>
    <t>RMB</t>
  </si>
  <si>
    <t>0</t>
  </si>
  <si>
    <t>0.00</t>
  </si>
  <si>
    <t>趣悠游国际直连</t>
  </si>
  <si>
    <t>1659</t>
  </si>
  <si>
    <t>2022-03-02 10:49:47</t>
  </si>
  <si>
    <t>广州汇登信息科技有限公司</t>
  </si>
  <si>
    <t>直采</t>
  </si>
  <si>
    <t>CHAN YUETPUI</t>
  </si>
  <si>
    <t>1047.00</t>
  </si>
  <si>
    <t>2022-03-01 13:52:21</t>
  </si>
  <si>
    <t>直连</t>
  </si>
  <si>
    <t>YOU QIANG</t>
  </si>
  <si>
    <t>115.00</t>
  </si>
  <si>
    <t>2022-03-01 02:30:53</t>
  </si>
  <si>
    <t>116.00</t>
  </si>
  <si>
    <t>2022-02-28 17:38:39</t>
  </si>
  <si>
    <t>LI XIANGYU</t>
  </si>
  <si>
    <t>1180.00</t>
  </si>
  <si>
    <t>2022-02-27 20:36:58</t>
  </si>
  <si>
    <t>曼谷铂尔曼皇权酒店</t>
  </si>
  <si>
    <t>JIN HANXUE</t>
  </si>
  <si>
    <t>1050.00</t>
  </si>
  <si>
    <t>2022-02-25 22:50:07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</si>
</sst>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7" borderId="15" applyNumberFormat="0" applyFon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5" fillId="20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2" fillId="20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/>
    </xf>
    <xf numFmtId="0" fontId="11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10"/>
      <c r="H3" s="10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8</v>
      </c>
      <c r="B5" s="26" t="s">
        <v>19</v>
      </c>
      <c r="C5" s="8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8" t="s">
        <v>19</v>
      </c>
      <c r="K5" s="8" t="s">
        <v>24</v>
      </c>
    </row>
    <row r="6" ht="27.95" customHeight="1" spans="1:9">
      <c r="A6" s="22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8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8" t="s">
        <v>19</v>
      </c>
      <c r="K8" s="8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8" t="s">
        <v>19</v>
      </c>
      <c r="K9" s="8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8" t="s">
        <v>19</v>
      </c>
      <c r="K10" s="8" t="s">
        <v>19</v>
      </c>
    </row>
    <row r="11" ht="27.95" customHeight="1" spans="1:9">
      <c r="A11" s="22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20"/>
      <c r="F12" s="40"/>
      <c r="I12" s="40"/>
    </row>
    <row r="13" ht="15" customHeight="1" spans="1:9">
      <c r="A13" s="38" t="s">
        <v>33</v>
      </c>
      <c r="B13" s="39" t="s">
        <v>34</v>
      </c>
      <c r="C13" s="20"/>
      <c r="F13" s="40"/>
      <c r="I13" s="40"/>
    </row>
    <row r="14" ht="15" customHeight="1" spans="1:9">
      <c r="A14" s="38" t="s">
        <v>35</v>
      </c>
      <c r="B14" s="39" t="s">
        <v>36</v>
      </c>
      <c r="C14" s="20"/>
      <c r="F14" s="40"/>
      <c r="G14" s="20"/>
      <c r="H14" s="20"/>
      <c r="I14" s="40"/>
    </row>
    <row r="15" ht="15" customHeight="1" spans="1:9">
      <c r="A15" s="38" t="s">
        <v>37</v>
      </c>
      <c r="B15" s="39" t="s">
        <v>38</v>
      </c>
      <c r="C15" s="20"/>
      <c r="F15" s="40"/>
      <c r="I15" s="40"/>
    </row>
    <row r="16" ht="15" customHeight="1" spans="1:9">
      <c r="A16" s="38" t="s">
        <v>39</v>
      </c>
      <c r="B16" s="39" t="s">
        <v>40</v>
      </c>
      <c r="C16" s="20"/>
      <c r="F16" s="40"/>
      <c r="I16" s="40"/>
    </row>
    <row r="17" ht="15" customHeight="1" spans="1:6">
      <c r="A17" s="38" t="s">
        <v>41</v>
      </c>
      <c r="B17" s="39" t="s">
        <v>42</v>
      </c>
      <c r="C17" s="20"/>
      <c r="F17" s="40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2" t="s">
        <v>63</v>
      </c>
      <c r="Y1" s="12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3</v>
      </c>
      <c r="N2" s="7" t="s">
        <v>81</v>
      </c>
      <c r="O2" s="7" t="s">
        <v>81</v>
      </c>
      <c r="P2" s="7" t="s">
        <v>82</v>
      </c>
      <c r="Q2" s="7"/>
      <c r="R2" s="13" t="s">
        <v>83</v>
      </c>
      <c r="S2" s="15" t="s">
        <v>19</v>
      </c>
      <c r="T2" s="7"/>
      <c r="U2" s="13" t="s">
        <v>19</v>
      </c>
      <c r="V2" s="13" t="s">
        <v>83</v>
      </c>
      <c r="W2" s="15" t="s">
        <v>84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1</v>
      </c>
      <c r="N3" s="7" t="s">
        <v>93</v>
      </c>
      <c r="O3" s="7" t="s">
        <v>93</v>
      </c>
      <c r="P3" s="7" t="s">
        <v>82</v>
      </c>
      <c r="Q3" s="7"/>
      <c r="R3" s="13" t="s">
        <v>94</v>
      </c>
      <c r="S3" s="15" t="s">
        <v>19</v>
      </c>
      <c r="T3" s="7"/>
      <c r="U3" s="13" t="s">
        <v>19</v>
      </c>
      <c r="V3" s="13" t="s">
        <v>94</v>
      </c>
      <c r="W3" s="15" t="s">
        <v>95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100</v>
      </c>
      <c r="H4" s="7" t="s">
        <v>101</v>
      </c>
      <c r="I4" s="7" t="s">
        <v>79</v>
      </c>
      <c r="J4" s="7" t="s">
        <v>2</v>
      </c>
      <c r="K4" s="7" t="s">
        <v>102</v>
      </c>
      <c r="L4" s="7">
        <v>1</v>
      </c>
      <c r="M4" s="7">
        <v>1</v>
      </c>
      <c r="N4" s="7" t="s">
        <v>82</v>
      </c>
      <c r="O4" s="7" t="s">
        <v>82</v>
      </c>
      <c r="P4" s="7" t="s">
        <v>103</v>
      </c>
      <c r="Q4" s="7"/>
      <c r="R4" s="13" t="s">
        <v>104</v>
      </c>
      <c r="S4" s="15" t="s">
        <v>104</v>
      </c>
      <c r="T4" s="7" t="s">
        <v>105</v>
      </c>
      <c r="U4" s="13" t="s">
        <v>19</v>
      </c>
      <c r="V4" s="13" t="s">
        <v>19</v>
      </c>
      <c r="W4" s="15" t="s">
        <v>19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19</v>
      </c>
      <c r="AD4" t="s">
        <v>6</v>
      </c>
      <c r="AE4" t="s">
        <v>106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109</v>
      </c>
      <c r="H5" s="7" t="s">
        <v>110</v>
      </c>
      <c r="I5" s="7" t="s">
        <v>79</v>
      </c>
      <c r="J5" s="7" t="s">
        <v>2</v>
      </c>
      <c r="K5" s="7" t="s">
        <v>111</v>
      </c>
      <c r="L5" s="7">
        <v>1</v>
      </c>
      <c r="M5" s="7">
        <v>1</v>
      </c>
      <c r="N5" s="7" t="s">
        <v>82</v>
      </c>
      <c r="O5" s="7" t="s">
        <v>82</v>
      </c>
      <c r="P5" s="7" t="s">
        <v>103</v>
      </c>
      <c r="Q5" s="7"/>
      <c r="R5" s="13" t="s">
        <v>112</v>
      </c>
      <c r="S5" s="15" t="s">
        <v>19</v>
      </c>
      <c r="T5" s="7"/>
      <c r="U5" s="13" t="s">
        <v>19</v>
      </c>
      <c r="V5" s="13" t="s">
        <v>112</v>
      </c>
      <c r="W5" s="15" t="s">
        <v>113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116</v>
      </c>
      <c r="B6" s="6" t="s">
        <v>117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118</v>
      </c>
      <c r="H6" s="7" t="s">
        <v>119</v>
      </c>
      <c r="I6" s="7" t="s">
        <v>79</v>
      </c>
      <c r="J6" s="7" t="s">
        <v>2</v>
      </c>
      <c r="K6" s="7" t="s">
        <v>120</v>
      </c>
      <c r="L6" s="7">
        <v>1</v>
      </c>
      <c r="M6" s="7">
        <v>1</v>
      </c>
      <c r="N6" s="7" t="s">
        <v>103</v>
      </c>
      <c r="O6" s="7" t="s">
        <v>103</v>
      </c>
      <c r="P6" s="7" t="s">
        <v>121</v>
      </c>
      <c r="Q6" s="7"/>
      <c r="R6" s="13" t="s">
        <v>122</v>
      </c>
      <c r="S6" s="15" t="s">
        <v>19</v>
      </c>
      <c r="T6" s="7"/>
      <c r="U6" s="13" t="s">
        <v>19</v>
      </c>
      <c r="V6" s="13" t="s">
        <v>122</v>
      </c>
      <c r="W6" s="15" t="s">
        <v>123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126</v>
      </c>
      <c r="B7" s="6" t="s">
        <v>127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109</v>
      </c>
      <c r="H7" s="7" t="s">
        <v>110</v>
      </c>
      <c r="I7" s="7" t="s">
        <v>79</v>
      </c>
      <c r="J7" s="7" t="s">
        <v>2</v>
      </c>
      <c r="K7" s="7" t="s">
        <v>111</v>
      </c>
      <c r="L7" s="7">
        <v>1</v>
      </c>
      <c r="M7" s="7">
        <v>1</v>
      </c>
      <c r="N7" s="7" t="s">
        <v>103</v>
      </c>
      <c r="O7" s="7" t="s">
        <v>103</v>
      </c>
      <c r="P7" s="7" t="s">
        <v>121</v>
      </c>
      <c r="Q7" s="7"/>
      <c r="R7" s="13" t="s">
        <v>128</v>
      </c>
      <c r="S7" s="15" t="s">
        <v>19</v>
      </c>
      <c r="T7" s="7"/>
      <c r="U7" s="13" t="s">
        <v>19</v>
      </c>
      <c r="V7" s="13" t="s">
        <v>128</v>
      </c>
      <c r="W7" s="15" t="s">
        <v>113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129</v>
      </c>
      <c r="AD7" t="s">
        <v>6</v>
      </c>
      <c r="AE7" t="s">
        <v>115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130</v>
      </c>
      <c r="B8" s="6" t="s">
        <v>131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132</v>
      </c>
      <c r="H8" s="7" t="s">
        <v>133</v>
      </c>
      <c r="I8" s="7" t="s">
        <v>79</v>
      </c>
      <c r="J8" s="7" t="s">
        <v>2</v>
      </c>
      <c r="K8" s="7" t="s">
        <v>134</v>
      </c>
      <c r="L8" s="7">
        <v>1</v>
      </c>
      <c r="M8" s="7">
        <v>1</v>
      </c>
      <c r="N8" s="7" t="s">
        <v>103</v>
      </c>
      <c r="O8" s="7" t="s">
        <v>121</v>
      </c>
      <c r="P8" s="7" t="s">
        <v>135</v>
      </c>
      <c r="Q8" s="7"/>
      <c r="R8" s="13" t="s">
        <v>136</v>
      </c>
      <c r="S8" s="15" t="s">
        <v>19</v>
      </c>
      <c r="T8" s="7"/>
      <c r="U8" s="13" t="s">
        <v>19</v>
      </c>
      <c r="V8" s="13" t="s">
        <v>136</v>
      </c>
      <c r="W8" s="15" t="s">
        <v>137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140</v>
      </c>
      <c r="B9" s="6" t="s">
        <v>141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77</v>
      </c>
      <c r="H9" s="7" t="s">
        <v>78</v>
      </c>
      <c r="I9" s="7" t="s">
        <v>79</v>
      </c>
      <c r="J9" s="7" t="s">
        <v>2</v>
      </c>
      <c r="K9" s="7" t="s">
        <v>142</v>
      </c>
      <c r="L9" s="7">
        <v>1</v>
      </c>
      <c r="M9" s="7">
        <v>13</v>
      </c>
      <c r="N9" s="7" t="s">
        <v>143</v>
      </c>
      <c r="O9" s="7" t="s">
        <v>144</v>
      </c>
      <c r="P9" s="7" t="s">
        <v>145</v>
      </c>
      <c r="Q9" s="7"/>
      <c r="R9" s="13" t="s">
        <v>146</v>
      </c>
      <c r="S9" s="15" t="s">
        <v>146</v>
      </c>
      <c r="T9" s="7" t="s">
        <v>147</v>
      </c>
      <c r="U9" s="13" t="s">
        <v>19</v>
      </c>
      <c r="V9" s="13" t="s">
        <v>19</v>
      </c>
      <c r="W9" s="15" t="s">
        <v>19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19</v>
      </c>
      <c r="AD9" t="s">
        <v>6</v>
      </c>
      <c r="AE9" t="s">
        <v>86</v>
      </c>
      <c r="AF9" t="s">
        <v>87</v>
      </c>
      <c r="AG9" t="s">
        <v>75</v>
      </c>
      <c r="AH9" t="s">
        <v>19</v>
      </c>
    </row>
    <row r="10" customHeight="1" spans="1:32">
      <c r="A10" s="11" t="s">
        <v>148</v>
      </c>
      <c r="B10" s="11"/>
      <c r="C10" s="11" t="s">
        <v>149</v>
      </c>
      <c r="D10" s="11"/>
      <c r="E10" s="11"/>
      <c r="F10" s="11"/>
      <c r="G10" s="11" t="s">
        <v>149</v>
      </c>
      <c r="H10" s="11" t="s">
        <v>149</v>
      </c>
      <c r="I10" s="11" t="s">
        <v>149</v>
      </c>
      <c r="J10" s="11" t="s">
        <v>149</v>
      </c>
      <c r="K10" s="11" t="s">
        <v>149</v>
      </c>
      <c r="L10" s="11" t="s">
        <v>149</v>
      </c>
      <c r="M10" s="11" t="s">
        <v>149</v>
      </c>
      <c r="N10" s="11" t="s">
        <v>149</v>
      </c>
      <c r="O10" s="11" t="s">
        <v>149</v>
      </c>
      <c r="P10" s="11" t="s">
        <v>149</v>
      </c>
      <c r="Q10" s="11"/>
      <c r="R10" s="14" t="s">
        <v>20</v>
      </c>
      <c r="S10" s="14" t="s">
        <v>21</v>
      </c>
      <c r="T10" s="11" t="s">
        <v>149</v>
      </c>
      <c r="U10" s="14"/>
      <c r="V10" s="14" t="s">
        <v>150</v>
      </c>
      <c r="W10" s="14" t="s">
        <v>22</v>
      </c>
      <c r="X10" s="14"/>
      <c r="Y10" s="14"/>
      <c r="Z10" s="14"/>
      <c r="AA10" s="11"/>
      <c r="AB10" s="14"/>
      <c r="AC10" s="11"/>
      <c r="AD10" s="11" t="s">
        <v>149</v>
      </c>
      <c r="AE10" s="11"/>
      <c r="AF10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M14" sqref="M14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151</v>
      </c>
      <c r="B1" s="4" t="s">
        <v>152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153</v>
      </c>
      <c r="H1" s="4" t="s">
        <v>154</v>
      </c>
      <c r="I1" s="4" t="s">
        <v>13</v>
      </c>
      <c r="J1" s="4" t="s">
        <v>17</v>
      </c>
      <c r="K1" s="4" t="s">
        <v>18</v>
      </c>
      <c r="L1" s="12" t="s">
        <v>155</v>
      </c>
      <c r="M1" s="4" t="s">
        <v>156</v>
      </c>
      <c r="N1" s="4" t="s">
        <v>157</v>
      </c>
    </row>
    <row r="2" ht="14.25" customHeight="1" spans="1:256">
      <c r="A2" s="6" t="s">
        <v>158</v>
      </c>
      <c r="B2" s="7" t="s">
        <v>116</v>
      </c>
      <c r="C2" s="7" t="s">
        <v>159</v>
      </c>
      <c r="D2" s="7" t="s">
        <v>2</v>
      </c>
      <c r="E2" s="7" t="s">
        <v>76</v>
      </c>
      <c r="F2" s="7" t="s">
        <v>75</v>
      </c>
      <c r="G2" s="7" t="s">
        <v>135</v>
      </c>
      <c r="H2" s="7" t="s">
        <v>160</v>
      </c>
      <c r="I2" s="13" t="s">
        <v>23</v>
      </c>
      <c r="J2" s="13" t="s">
        <v>19</v>
      </c>
      <c r="K2" s="13" t="s">
        <v>23</v>
      </c>
      <c r="L2" s="7" t="s">
        <v>161</v>
      </c>
      <c r="M2" s="7" t="s">
        <v>162</v>
      </c>
      <c r="N2" s="7" t="s">
        <v>163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1" t="s">
        <v>148</v>
      </c>
      <c r="B3" s="11" t="s">
        <v>149</v>
      </c>
      <c r="C3" s="11" t="s">
        <v>149</v>
      </c>
      <c r="D3" s="11" t="s">
        <v>149</v>
      </c>
      <c r="E3" s="11"/>
      <c r="F3" s="11"/>
      <c r="G3" s="11" t="s">
        <v>149</v>
      </c>
      <c r="H3" s="11" t="s">
        <v>149</v>
      </c>
      <c r="I3" s="14" t="s">
        <v>23</v>
      </c>
      <c r="J3" s="14"/>
      <c r="K3" s="14"/>
      <c r="L3" s="11"/>
      <c r="M3" s="11" t="s">
        <v>149</v>
      </c>
      <c r="N3" t="s">
        <v>149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164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workbookViewId="0">
      <selection activeCell="A16" sqref="A16:D1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165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1050</v>
      </c>
      <c r="E2" t="str">
        <f>VLOOKUP(A2,HOP!A:L,12,0)</f>
        <v>1050.00</v>
      </c>
      <c r="F2" t="str">
        <f>VLOOKUP(A2,HOP!A:C,3,0)</f>
        <v>2434997</v>
      </c>
      <c r="G2">
        <f>D2-E2</f>
        <v>0</v>
      </c>
      <c r="H2" t="str">
        <f>$H$1&amp;F2</f>
        <v>，2434997</v>
      </c>
      <c r="I2" t="str">
        <f>VLOOKUP(A2,HOP!A:U,21,0)</f>
        <v>直采</v>
      </c>
    </row>
    <row r="3" ht="14.25" customHeight="1" spans="1:9">
      <c r="A3" s="6" t="s">
        <v>88</v>
      </c>
      <c r="B3" s="7" t="s">
        <v>93</v>
      </c>
      <c r="C3" s="7" t="s">
        <v>82</v>
      </c>
      <c r="D3" s="3">
        <v>1180</v>
      </c>
      <c r="E3" t="str">
        <f>VLOOKUP(A3,HOP!A:L,12,0)</f>
        <v>1180.00</v>
      </c>
      <c r="F3" t="str">
        <f>VLOOKUP(A3,HOP!A:C,3,0)</f>
        <v>2439105</v>
      </c>
      <c r="G3">
        <f t="shared" ref="G3:G10" si="0">D3-E3</f>
        <v>0</v>
      </c>
      <c r="H3" t="str">
        <f t="shared" ref="H3:H10" si="1">$H$1&amp;F3</f>
        <v>，2439105</v>
      </c>
      <c r="I3" t="str">
        <f>VLOOKUP(A3,HOP!A:U,21,0)</f>
        <v>直连</v>
      </c>
    </row>
    <row r="4" ht="14.25" hidden="1" customHeight="1" spans="1:9">
      <c r="A4" s="6" t="s">
        <v>98</v>
      </c>
      <c r="B4" s="7" t="s">
        <v>82</v>
      </c>
      <c r="C4" s="7" t="s">
        <v>103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t="14.25" customHeight="1" spans="1:9">
      <c r="A5" s="6" t="s">
        <v>107</v>
      </c>
      <c r="B5" s="7" t="s">
        <v>82</v>
      </c>
      <c r="C5" s="7" t="s">
        <v>103</v>
      </c>
      <c r="D5" s="3">
        <v>116</v>
      </c>
      <c r="E5" t="str">
        <f>VLOOKUP(A5,HOP!A:L,12,0)</f>
        <v>116.00</v>
      </c>
      <c r="F5" t="str">
        <f>VLOOKUP(A5,HOP!A:C,3,0)</f>
        <v>2440821</v>
      </c>
      <c r="G5">
        <f t="shared" si="0"/>
        <v>0</v>
      </c>
      <c r="H5" t="str">
        <f t="shared" si="1"/>
        <v>，2440821</v>
      </c>
      <c r="I5" t="str">
        <f>VLOOKUP(A5,HOP!A:U,21,0)</f>
        <v>直连</v>
      </c>
    </row>
    <row r="6" ht="14.25" customHeight="1" spans="1:10">
      <c r="A6" s="43" t="s">
        <v>116</v>
      </c>
      <c r="B6" s="7" t="s">
        <v>103</v>
      </c>
      <c r="C6" s="7" t="s">
        <v>121</v>
      </c>
      <c r="D6" s="3">
        <v>-24</v>
      </c>
      <c r="E6">
        <v>0</v>
      </c>
      <c r="F6" t="str">
        <f>VLOOKUP(A6,HOP!A:C,3,0)</f>
        <v>2442459</v>
      </c>
      <c r="G6">
        <f t="shared" si="0"/>
        <v>-24</v>
      </c>
      <c r="H6" t="str">
        <f t="shared" si="1"/>
        <v>，2442459</v>
      </c>
      <c r="I6" t="str">
        <f>VLOOKUP(A6,HOP!A:U,21,0)</f>
        <v>直连</v>
      </c>
      <c r="J6" s="5" t="s">
        <v>166</v>
      </c>
    </row>
    <row r="7" ht="14.25" customHeight="1" spans="1:9">
      <c r="A7" s="6" t="s">
        <v>126</v>
      </c>
      <c r="B7" s="7" t="s">
        <v>103</v>
      </c>
      <c r="C7" s="7" t="s">
        <v>121</v>
      </c>
      <c r="D7" s="3">
        <v>115</v>
      </c>
      <c r="E7" t="str">
        <f>VLOOKUP(A7,HOP!A:L,12,0)</f>
        <v>115.00</v>
      </c>
      <c r="F7" t="str">
        <f>VLOOKUP(A7,HOP!A:C,3,0)</f>
        <v>2441697</v>
      </c>
      <c r="G7">
        <f t="shared" si="0"/>
        <v>0</v>
      </c>
      <c r="H7" t="str">
        <f t="shared" si="1"/>
        <v>，2441697</v>
      </c>
      <c r="I7" t="str">
        <f>VLOOKUP(A7,HOP!A:U,21,0)</f>
        <v>直连</v>
      </c>
    </row>
    <row r="8" ht="14.25" customHeight="1" spans="1:9">
      <c r="A8" s="6" t="s">
        <v>130</v>
      </c>
      <c r="B8" s="7" t="s">
        <v>121</v>
      </c>
      <c r="C8" s="7" t="s">
        <v>135</v>
      </c>
      <c r="D8" s="3">
        <v>576</v>
      </c>
      <c r="E8" t="str">
        <f>VLOOKUP(A8,HOP!A:L,12,0)</f>
        <v>576.00</v>
      </c>
      <c r="F8" t="str">
        <f>VLOOKUP(A8,HOP!A:C,3,0)</f>
        <v>2443322</v>
      </c>
      <c r="G8">
        <f t="shared" si="0"/>
        <v>0</v>
      </c>
      <c r="H8" t="str">
        <f t="shared" si="1"/>
        <v>，2443322</v>
      </c>
      <c r="I8" t="str">
        <f>VLOOKUP(A8,HOP!A:U,21,0)</f>
        <v>直采</v>
      </c>
    </row>
    <row r="9" ht="14.25" hidden="1" customHeight="1" spans="1:9">
      <c r="A9" s="6" t="s">
        <v>140</v>
      </c>
      <c r="B9" s="7" t="s">
        <v>144</v>
      </c>
      <c r="C9" s="7" t="s">
        <v>145</v>
      </c>
      <c r="D9" s="3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1" ht="14.25" spans="4:4">
      <c r="D11" s="8">
        <f>SUM(D2:D10)</f>
        <v>3013</v>
      </c>
    </row>
    <row r="12" ht="14.25" spans="4:4">
      <c r="D12" s="8" t="s">
        <v>24</v>
      </c>
    </row>
    <row r="16" ht="13.5" spans="1:3">
      <c r="A16" s="9" t="s">
        <v>167</v>
      </c>
      <c r="C16">
        <v>1626</v>
      </c>
    </row>
    <row r="17" spans="1:3">
      <c r="A17" t="s">
        <v>168</v>
      </c>
      <c r="C17">
        <v>1387</v>
      </c>
    </row>
    <row r="18" spans="1:3">
      <c r="A18" s="5" t="s">
        <v>169</v>
      </c>
      <c r="C18">
        <f>SUBTOTAL(9,C16:C17)</f>
        <v>3013</v>
      </c>
    </row>
    <row r="28" ht="14.25" spans="8:8">
      <c r="H28" s="10"/>
    </row>
  </sheetData>
  <autoFilter ref="A1:Y9">
    <filterColumn colId="3">
      <filters>
        <filter val="-24.00"/>
        <filter val="115.00"/>
        <filter val="116.00"/>
        <filter val="576.00"/>
        <filter val="1,050.00"/>
        <filter val="1,180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1">
      <c r="A1" s="2" t="s">
        <v>170</v>
      </c>
      <c r="B1" s="2" t="s">
        <v>171</v>
      </c>
      <c r="C1" s="2" t="s">
        <v>172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173</v>
      </c>
      <c r="I1" s="2" t="s">
        <v>174</v>
      </c>
      <c r="J1" s="2" t="s">
        <v>175</v>
      </c>
      <c r="K1" s="2" t="s">
        <v>176</v>
      </c>
      <c r="L1" s="2" t="s">
        <v>177</v>
      </c>
      <c r="M1" s="2" t="s">
        <v>178</v>
      </c>
      <c r="N1" s="2" t="s">
        <v>179</v>
      </c>
      <c r="O1" s="2" t="s">
        <v>180</v>
      </c>
      <c r="P1" s="2" t="s">
        <v>181</v>
      </c>
      <c r="Q1" s="2" t="s">
        <v>182</v>
      </c>
      <c r="R1" s="2" t="s">
        <v>183</v>
      </c>
      <c r="S1" s="2" t="s">
        <v>184</v>
      </c>
      <c r="T1" s="2" t="s">
        <v>185</v>
      </c>
      <c r="U1" s="2" t="s">
        <v>186</v>
      </c>
    </row>
    <row r="2" s="1" customFormat="1" spans="1:21">
      <c r="A2" s="1" t="s">
        <v>130</v>
      </c>
      <c r="B2" s="1" t="s">
        <v>103</v>
      </c>
      <c r="C2" s="1" t="s">
        <v>131</v>
      </c>
      <c r="D2" s="1" t="s">
        <v>187</v>
      </c>
      <c r="E2" s="1" t="s">
        <v>188</v>
      </c>
      <c r="F2" s="1" t="s">
        <v>121</v>
      </c>
      <c r="G2" s="1" t="s">
        <v>135</v>
      </c>
      <c r="H2" s="1" t="s">
        <v>189</v>
      </c>
      <c r="I2" s="1" t="s">
        <v>190</v>
      </c>
      <c r="J2" s="1" t="s">
        <v>191</v>
      </c>
      <c r="K2" s="1" t="s">
        <v>190</v>
      </c>
      <c r="L2" s="1" t="s">
        <v>190</v>
      </c>
      <c r="M2" s="1" t="s">
        <v>192</v>
      </c>
      <c r="N2" s="1" t="s">
        <v>192</v>
      </c>
      <c r="O2" s="1" t="s">
        <v>193</v>
      </c>
      <c r="P2" s="1" t="s">
        <v>194</v>
      </c>
      <c r="Q2" s="1" t="s">
        <v>195</v>
      </c>
      <c r="R2" s="1" t="s">
        <v>196</v>
      </c>
      <c r="S2" s="1" t="s">
        <v>75</v>
      </c>
      <c r="T2" s="1" t="s">
        <v>197</v>
      </c>
      <c r="U2" s="1" t="s">
        <v>198</v>
      </c>
    </row>
    <row r="3" s="1" customFormat="1" spans="1:21">
      <c r="A3" s="1" t="s">
        <v>116</v>
      </c>
      <c r="B3" s="1" t="s">
        <v>103</v>
      </c>
      <c r="C3" s="1" t="s">
        <v>117</v>
      </c>
      <c r="D3" s="1" t="s">
        <v>119</v>
      </c>
      <c r="E3" s="1" t="s">
        <v>199</v>
      </c>
      <c r="F3" s="1" t="s">
        <v>103</v>
      </c>
      <c r="G3" s="1" t="s">
        <v>121</v>
      </c>
      <c r="H3" s="1" t="s">
        <v>189</v>
      </c>
      <c r="I3" s="1" t="s">
        <v>200</v>
      </c>
      <c r="J3" s="1" t="s">
        <v>191</v>
      </c>
      <c r="K3" s="1" t="s">
        <v>200</v>
      </c>
      <c r="L3" s="1" t="s">
        <v>200</v>
      </c>
      <c r="M3" s="1" t="s">
        <v>192</v>
      </c>
      <c r="N3" s="1" t="s">
        <v>192</v>
      </c>
      <c r="O3" s="1" t="s">
        <v>193</v>
      </c>
      <c r="P3" s="1" t="s">
        <v>194</v>
      </c>
      <c r="Q3" s="1" t="s">
        <v>195</v>
      </c>
      <c r="R3" s="1" t="s">
        <v>201</v>
      </c>
      <c r="S3" s="1" t="s">
        <v>75</v>
      </c>
      <c r="T3" s="1" t="s">
        <v>197</v>
      </c>
      <c r="U3" s="1" t="s">
        <v>202</v>
      </c>
    </row>
    <row r="4" s="1" customFormat="1" spans="1:21">
      <c r="A4" s="1" t="s">
        <v>126</v>
      </c>
      <c r="B4" s="1" t="s">
        <v>103</v>
      </c>
      <c r="C4" s="1" t="s">
        <v>127</v>
      </c>
      <c r="D4" s="1" t="s">
        <v>110</v>
      </c>
      <c r="E4" s="1" t="s">
        <v>203</v>
      </c>
      <c r="F4" s="1" t="s">
        <v>103</v>
      </c>
      <c r="G4" s="1" t="s">
        <v>121</v>
      </c>
      <c r="H4" s="1" t="s">
        <v>189</v>
      </c>
      <c r="I4" s="1" t="s">
        <v>204</v>
      </c>
      <c r="J4" s="1" t="s">
        <v>191</v>
      </c>
      <c r="K4" s="1" t="s">
        <v>204</v>
      </c>
      <c r="L4" s="1" t="s">
        <v>204</v>
      </c>
      <c r="M4" s="1" t="s">
        <v>192</v>
      </c>
      <c r="N4" s="1" t="s">
        <v>192</v>
      </c>
      <c r="O4" s="1" t="s">
        <v>193</v>
      </c>
      <c r="P4" s="1" t="s">
        <v>194</v>
      </c>
      <c r="Q4" s="1" t="s">
        <v>195</v>
      </c>
      <c r="R4" s="1" t="s">
        <v>205</v>
      </c>
      <c r="S4" s="1" t="s">
        <v>75</v>
      </c>
      <c r="T4" s="1" t="s">
        <v>197</v>
      </c>
      <c r="U4" s="1" t="s">
        <v>202</v>
      </c>
    </row>
    <row r="5" s="1" customFormat="1" spans="1:21">
      <c r="A5" s="1" t="s">
        <v>107</v>
      </c>
      <c r="B5" s="1" t="s">
        <v>82</v>
      </c>
      <c r="C5" s="1" t="s">
        <v>108</v>
      </c>
      <c r="D5" s="1" t="s">
        <v>110</v>
      </c>
      <c r="E5" s="1" t="s">
        <v>203</v>
      </c>
      <c r="F5" s="1" t="s">
        <v>82</v>
      </c>
      <c r="G5" s="1" t="s">
        <v>103</v>
      </c>
      <c r="H5" s="1" t="s">
        <v>189</v>
      </c>
      <c r="I5" s="1" t="s">
        <v>206</v>
      </c>
      <c r="J5" s="1" t="s">
        <v>191</v>
      </c>
      <c r="K5" s="1" t="s">
        <v>206</v>
      </c>
      <c r="L5" s="1" t="s">
        <v>206</v>
      </c>
      <c r="M5" s="1" t="s">
        <v>192</v>
      </c>
      <c r="N5" s="1" t="s">
        <v>192</v>
      </c>
      <c r="O5" s="1" t="s">
        <v>193</v>
      </c>
      <c r="P5" s="1" t="s">
        <v>194</v>
      </c>
      <c r="Q5" s="1" t="s">
        <v>195</v>
      </c>
      <c r="R5" s="1" t="s">
        <v>207</v>
      </c>
      <c r="S5" s="1" t="s">
        <v>75</v>
      </c>
      <c r="T5" s="1" t="s">
        <v>197</v>
      </c>
      <c r="U5" s="1" t="s">
        <v>202</v>
      </c>
    </row>
    <row r="6" s="1" customFormat="1" spans="1:21">
      <c r="A6" s="1" t="s">
        <v>88</v>
      </c>
      <c r="B6" s="1" t="s">
        <v>93</v>
      </c>
      <c r="C6" s="1" t="s">
        <v>89</v>
      </c>
      <c r="D6" s="1" t="s">
        <v>91</v>
      </c>
      <c r="E6" s="1" t="s">
        <v>208</v>
      </c>
      <c r="F6" s="1" t="s">
        <v>93</v>
      </c>
      <c r="G6" s="1" t="s">
        <v>82</v>
      </c>
      <c r="H6" s="1" t="s">
        <v>189</v>
      </c>
      <c r="I6" s="1" t="s">
        <v>209</v>
      </c>
      <c r="J6" s="1" t="s">
        <v>191</v>
      </c>
      <c r="K6" s="1" t="s">
        <v>209</v>
      </c>
      <c r="L6" s="1" t="s">
        <v>209</v>
      </c>
      <c r="M6" s="1" t="s">
        <v>192</v>
      </c>
      <c r="N6" s="1" t="s">
        <v>192</v>
      </c>
      <c r="O6" s="1" t="s">
        <v>193</v>
      </c>
      <c r="P6" s="1" t="s">
        <v>194</v>
      </c>
      <c r="Q6" s="1" t="s">
        <v>195</v>
      </c>
      <c r="R6" s="1" t="s">
        <v>210</v>
      </c>
      <c r="S6" s="1" t="s">
        <v>75</v>
      </c>
      <c r="T6" s="1" t="s">
        <v>197</v>
      </c>
      <c r="U6" s="1" t="s">
        <v>202</v>
      </c>
    </row>
    <row r="7" s="1" customFormat="1" spans="1:21">
      <c r="A7" s="1" t="s">
        <v>72</v>
      </c>
      <c r="B7" s="1" t="s">
        <v>81</v>
      </c>
      <c r="C7" s="1" t="s">
        <v>73</v>
      </c>
      <c r="D7" s="1" t="s">
        <v>211</v>
      </c>
      <c r="E7" s="1" t="s">
        <v>212</v>
      </c>
      <c r="F7" s="1" t="s">
        <v>81</v>
      </c>
      <c r="G7" s="1" t="s">
        <v>82</v>
      </c>
      <c r="H7" s="1" t="s">
        <v>189</v>
      </c>
      <c r="I7" s="1" t="s">
        <v>213</v>
      </c>
      <c r="J7" s="1" t="s">
        <v>191</v>
      </c>
      <c r="K7" s="1" t="s">
        <v>213</v>
      </c>
      <c r="L7" s="1" t="s">
        <v>213</v>
      </c>
      <c r="M7" s="1" t="s">
        <v>192</v>
      </c>
      <c r="N7" s="1" t="s">
        <v>192</v>
      </c>
      <c r="O7" s="1" t="s">
        <v>193</v>
      </c>
      <c r="P7" s="1" t="s">
        <v>194</v>
      </c>
      <c r="Q7" s="1" t="s">
        <v>195</v>
      </c>
      <c r="R7" s="1" t="s">
        <v>214</v>
      </c>
      <c r="S7" s="1" t="s">
        <v>75</v>
      </c>
      <c r="T7" s="1" t="s">
        <v>197</v>
      </c>
      <c r="U7" s="1" t="s">
        <v>198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2022-03-08T03:37:43Z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AA4ECE5A536140AABE6434CAE63E2D64</vt:lpwstr>
  </property>
</Properties>
</file>