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<sst xmlns="http://schemas.openxmlformats.org/spreadsheetml/2006/main" count="406" uniqueCount="189">
  <si>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</si>
  <si>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</si>
  <si>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</si>
  <si>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</si>
  <si>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</si>
  <si>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</si>
  <si>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</si>
  <si>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</si>
  <si>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</si>
  <si>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</si>
  <si>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</si>
  <si>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</si>
  <si>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</si>
  <si>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</si>
  <si>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</si>
  <si>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</si>
  <si>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</si>
  <si>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</si>
  <si>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</si>
  <si>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</si>
  <si>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</si>
  <si>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</si>
  <si>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</si>
  <si>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</si>
  <si>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</si>
  <si>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17249159953	</t>
  </si>
  <si>
    <t>Ctrip</t>
  </si>
  <si>
    <t>正常</t>
  </si>
  <si>
    <t>[西雅图]市场旅馆(Inn at The Market)(40125856)</t>
  </si>
  <si>
    <t>城市客房1张大床&lt;不退款&gt;&lt;2人入住&gt;</t>
  </si>
  <si>
    <t>USD</t>
  </si>
  <si>
    <t>Torrico/Albert</t>
  </si>
  <si>
    <t>CA5326220311USD</t>
  </si>
  <si>
    <t>未提现</t>
  </si>
  <si>
    <t>携程开票</t>
  </si>
  <si>
    <t xml:space="preserve">2410062	</t>
  </si>
  <si>
    <t xml:space="preserve">	</t>
  </si>
  <si>
    <t xml:space="preserve">17287125294	</t>
  </si>
  <si>
    <t>[斯科特斯德]3棕榈酒店(3 Palms Hotel)(40134014)</t>
  </si>
  <si>
    <t>豪华客房1张特大床&lt;不退款&gt;&lt;2人入住&gt;</t>
  </si>
  <si>
    <t>Koniuszy/Melinda Sue</t>
  </si>
  <si>
    <t xml:space="preserve">2413138	</t>
  </si>
  <si>
    <t xml:space="preserve">1364492	</t>
  </si>
  <si>
    <t xml:space="preserve">17517007399	</t>
  </si>
  <si>
    <t>[达拉斯]新月阁酒店(Hotel Crescent Court)(44791795)</t>
  </si>
  <si>
    <t>高级房, 1 张特大床房&lt;不退款&gt;&lt;2人入住&gt;</t>
  </si>
  <si>
    <t>Saffran/Kristina</t>
  </si>
  <si>
    <t xml:space="preserve">2440877	</t>
  </si>
  <si>
    <t xml:space="preserve">155SC096610	</t>
  </si>
  <si>
    <t xml:space="preserve">17533586412	</t>
  </si>
  <si>
    <t>[曼谷]曼谷安纳塔拉暹逻酒店(Anantara Siam Bangkok Hotel)(40718849)</t>
  </si>
  <si>
    <t>豪华客房(Deluxe Room)&lt;2人入住&gt;&lt;不退款&gt;&lt;早餐&gt;</t>
  </si>
  <si>
    <t>LI/CEMIAN,LI/CEMIAN</t>
  </si>
  <si>
    <t xml:space="preserve">2444172	</t>
  </si>
  <si>
    <t xml:space="preserve">825262	</t>
  </si>
  <si>
    <t xml:space="preserve">17540082449	</t>
  </si>
  <si>
    <t>[黑尔]曼彻斯特机场丽笙蓝标酒店(Radisson Blu Manchester Airport)(37198182)</t>
  </si>
  <si>
    <t>高级跑道景观房&lt;不退款&gt;&lt;2人入住&gt;</t>
  </si>
  <si>
    <t>Cone/David</t>
  </si>
  <si>
    <t xml:space="preserve">2445158	</t>
  </si>
  <si>
    <t xml:space="preserve">GM3213064WVZZ0	</t>
  </si>
  <si>
    <t xml:space="preserve">17549145216	</t>
  </si>
  <si>
    <t>[伯里亚]布恩历史酒馆酒店(Historic Boone Tavern)(39608199)</t>
  </si>
  <si>
    <t>标准间2双人床&lt;不退款&gt;&lt;2人入住&gt;</t>
  </si>
  <si>
    <t>Simonton/Matricia</t>
  </si>
  <si>
    <t xml:space="preserve">2447255	</t>
  </si>
  <si>
    <t xml:space="preserve">17571601016	</t>
  </si>
  <si>
    <t>[达拉斯]北达拉斯普雷斯顿智选假日酒店及套房(Holiday Inn Express &amp; Suites North Dallas at Preston, an Ihg Hotel)(40004699)</t>
  </si>
  <si>
    <t>2张大床房&lt;不退款&gt;&lt;2人入住&gt;</t>
  </si>
  <si>
    <t>Leake/Kara</t>
  </si>
  <si>
    <t xml:space="preserve">17582433387	</t>
  </si>
  <si>
    <t>[凤凰城]凤凰城芳德瑞酒店(Found Re Phoenix)(44788910)</t>
  </si>
  <si>
    <t>标准特大床房&lt;不退款&gt;&lt;2人入住&gt;</t>
  </si>
  <si>
    <t>Reitmeier/Christopher Gary</t>
  </si>
  <si>
    <t xml:space="preserve">2453587	</t>
  </si>
  <si>
    <t xml:space="preserve">17583085789	</t>
  </si>
  <si>
    <t>Hamp/Austin</t>
  </si>
  <si>
    <t xml:space="preserve">2453873	</t>
  </si>
  <si>
    <t xml:space="preserve">17583988767	</t>
  </si>
  <si>
    <t>[兰贝斯区]伦敦市政厅丽亭酒店(Park Plaza County Hall London)(37208974)</t>
  </si>
  <si>
    <t>高级双人房&lt;不退款&gt;&lt;2人入住&gt;</t>
  </si>
  <si>
    <t>YIN/XUANHUA,HUANG/YUQI</t>
  </si>
  <si>
    <t xml:space="preserve">2454423	</t>
  </si>
  <si>
    <t xml:space="preserve">17588836056	</t>
  </si>
  <si>
    <t>[科尔玛]圣马丁酒店(Hôtel Saint-Martin)(44795237)</t>
  </si>
  <si>
    <t>传统房&lt;2人入住&gt;&lt;不退款&gt;</t>
  </si>
  <si>
    <t>Maybury/Reba</t>
  </si>
  <si>
    <t>，</t>
  </si>
  <si>
    <t>A220311112523481</t>
  </si>
  <si>
    <t>USD / HKD 当前参考汇率: 7.82273</t>
  </si>
  <si>
    <t>总计：2084 USD/
16302.57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</si>
  <si>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</si>
  <si>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</si>
  <si>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</si>
  <si>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</si>
  <si>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</si>
  <si>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</si>
  <si>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</si>
  <si>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</si>
  <si>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</si>
  <si>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</si>
  <si>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</si>
  <si>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</si>
  <si>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</si>
  <si>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</si>
  <si>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</si>
  <si>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</si>
  <si>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</si>
  <si>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</si>
  <si>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2022-01-28</t>
  </si>
  <si>
    <t>2410062</t>
  </si>
  <si>
    <t>市场假日酒店</t>
  </si>
  <si>
    <t>Torrico Albert</t>
  </si>
  <si>
    <t>2022-03-06</t>
  </si>
  <si>
    <t>2022-03-08</t>
  </si>
  <si>
    <t>退房日周结</t>
  </si>
  <si>
    <t>2855.28</t>
  </si>
  <si>
    <t>448.00</t>
  </si>
  <si>
    <t>0</t>
  </si>
  <si>
    <t>0.00</t>
  </si>
  <si>
    <t>携程盛景国际直连</t>
  </si>
  <si>
    <t>01.010677</t>
  </si>
  <si>
    <t>2022-01-28 08:38:47</t>
  </si>
  <si>
    <t>否</t>
  </si>
  <si>
    <t>汇智国际旅游发展有限公司</t>
  </si>
  <si>
    <t>直连</t>
  </si>
  <si>
    <t>2022-02-05</t>
  </si>
  <si>
    <t>2413138</t>
  </si>
  <si>
    <t>三棕榈酒店</t>
  </si>
  <si>
    <t>Koniuszy Melinda Sue</t>
  </si>
  <si>
    <t>2022-03-07</t>
  </si>
  <si>
    <t>1108.97</t>
  </si>
  <si>
    <t>174.00</t>
  </si>
  <si>
    <t>2022-02-05 03:30:01</t>
  </si>
  <si>
    <t>2022-02-28</t>
  </si>
  <si>
    <t>2440877</t>
  </si>
  <si>
    <t>新月阁酒店</t>
  </si>
  <si>
    <t>Saffran Kristina</t>
  </si>
  <si>
    <t>1899.12</t>
  </si>
  <si>
    <t>300.00</t>
  </si>
  <si>
    <t>2022-02-28 18:05:03</t>
  </si>
  <si>
    <t>2022-03-02</t>
  </si>
  <si>
    <t>2444172</t>
  </si>
  <si>
    <t>曼谷暹罗安纳塔拉酒店</t>
  </si>
  <si>
    <t>LI CEMIAN,LI CEMIAN</t>
  </si>
  <si>
    <t>676.91</t>
  </si>
  <si>
    <t>107.00</t>
  </si>
  <si>
    <t>2022-03-02 13:17:58</t>
  </si>
  <si>
    <t>2445158</t>
  </si>
  <si>
    <t>Radisson Blu Hotel Manchester Airport</t>
  </si>
  <si>
    <t>Cone David</t>
  </si>
  <si>
    <t>1366.48</t>
  </si>
  <si>
    <t>216.00</t>
  </si>
  <si>
    <t>2022-03-02 21:06:35</t>
  </si>
  <si>
    <t>2022-03-03</t>
  </si>
  <si>
    <t>2447255</t>
  </si>
  <si>
    <t>布恩历史酒馆旅店</t>
  </si>
  <si>
    <t>Simonton Matricia</t>
  </si>
  <si>
    <t>646.16</t>
  </si>
  <si>
    <t>102.00</t>
  </si>
  <si>
    <t>2022-03-03 22:32:04</t>
  </si>
  <si>
    <t>2022-03-05</t>
  </si>
  <si>
    <t>2451279</t>
  </si>
  <si>
    <t>北达拉斯普雷斯顿智选假日酒店及套房</t>
  </si>
  <si>
    <t>Leake Kara</t>
  </si>
  <si>
    <t>582.66</t>
  </si>
  <si>
    <t>92.00</t>
  </si>
  <si>
    <t>2022-03-05 22:40:14</t>
  </si>
  <si>
    <t>2453587</t>
  </si>
  <si>
    <t>凤凰城 FOUND:RE 酒店</t>
  </si>
  <si>
    <t>Reitmeier Christopher Gary</t>
  </si>
  <si>
    <t>1139.99</t>
  </si>
  <si>
    <t>180.00</t>
  </si>
  <si>
    <t>2022-03-07 13:45:01</t>
  </si>
  <si>
    <t>2453873</t>
  </si>
  <si>
    <t>Hamp Austin</t>
  </si>
  <si>
    <t>2022-03-07 16:39:40</t>
  </si>
  <si>
    <t>2454423</t>
  </si>
  <si>
    <t>伦敦市政厅丽亭酒店</t>
  </si>
  <si>
    <t>YIN XUANHUA,HUANG YUQI</t>
  </si>
  <si>
    <t>1361.66</t>
  </si>
  <si>
    <t>215.00</t>
  </si>
  <si>
    <t>2022-03-08 09:25:44</t>
  </si>
  <si>
    <t>2454636</t>
  </si>
  <si>
    <t>圣马丁酒店</t>
  </si>
  <si>
    <t>Maybury Reba</t>
  </si>
  <si>
    <t>443.33</t>
  </si>
  <si>
    <t>70.00</t>
  </si>
  <si>
    <t>2022-03-07 22:04:19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</si>
</sst>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44626</v>
      </c>
      <c r="G2" s="6">
        <v>44628</v>
      </c>
      <c r="H2" s="4">
        <v>1</v>
      </c>
      <c r="I2" s="4">
        <v>2</v>
      </c>
      <c r="J2" s="4">
        <v>2</v>
      </c>
      <c r="K2" s="4" t="s">
        <v>30</v>
      </c>
      <c r="L2" s="4">
        <v>448</v>
      </c>
      <c r="M2" s="4">
        <v>448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44631</v>
      </c>
      <c r="T2" s="4" t="s">
        <v>34</v>
      </c>
      <c r="U2" s="4">
        <v>448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44627</v>
      </c>
      <c r="G3" s="6">
        <v>44628</v>
      </c>
      <c r="H3" s="4">
        <v>1</v>
      </c>
      <c r="I3" s="4">
        <v>1</v>
      </c>
      <c r="J3" s="4">
        <v>1</v>
      </c>
      <c r="K3" s="4" t="s">
        <v>30</v>
      </c>
      <c r="L3" s="4">
        <v>174</v>
      </c>
      <c r="M3" s="4">
        <v>174</v>
      </c>
      <c r="N3" s="4" t="s">
        <v>40</v>
      </c>
      <c r="O3" s="4" t="s">
        <v>32</v>
      </c>
      <c r="P3" s="4" t="s">
        <v>33</v>
      </c>
      <c r="Q3" s="4">
        <v>0</v>
      </c>
      <c r="R3" s="7">
        <v>44597</v>
      </c>
      <c r="S3" s="6">
        <v>44631</v>
      </c>
      <c r="T3" s="4" t="s">
        <v>34</v>
      </c>
      <c r="U3" s="4">
        <v>174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44627</v>
      </c>
      <c r="G4" s="6">
        <v>44628</v>
      </c>
      <c r="H4" s="4">
        <v>1</v>
      </c>
      <c r="I4" s="4">
        <v>1</v>
      </c>
      <c r="J4" s="4">
        <v>1</v>
      </c>
      <c r="K4" s="4" t="s">
        <v>30</v>
      </c>
      <c r="L4" s="4">
        <v>300</v>
      </c>
      <c r="M4" s="4">
        <v>300</v>
      </c>
      <c r="N4" s="4" t="s">
        <v>46</v>
      </c>
      <c r="O4" s="4" t="s">
        <v>32</v>
      </c>
      <c r="P4" s="4" t="s">
        <v>33</v>
      </c>
      <c r="Q4" s="4">
        <v>0</v>
      </c>
      <c r="R4" s="7">
        <v>44620</v>
      </c>
      <c r="S4" s="6">
        <v>44631</v>
      </c>
      <c r="T4" s="4" t="s">
        <v>34</v>
      </c>
      <c r="U4" s="4">
        <v>300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44627</v>
      </c>
      <c r="G5" s="6">
        <v>44628</v>
      </c>
      <c r="H5" s="4">
        <v>1</v>
      </c>
      <c r="I5" s="4">
        <v>1</v>
      </c>
      <c r="J5" s="4">
        <v>1</v>
      </c>
      <c r="K5" s="4" t="s">
        <v>30</v>
      </c>
      <c r="L5" s="4">
        <v>107</v>
      </c>
      <c r="M5" s="4">
        <v>107</v>
      </c>
      <c r="N5" s="4" t="s">
        <v>52</v>
      </c>
      <c r="O5" s="4" t="s">
        <v>32</v>
      </c>
      <c r="P5" s="4" t="s">
        <v>33</v>
      </c>
      <c r="Q5" s="4">
        <v>0</v>
      </c>
      <c r="R5" s="7">
        <v>44622</v>
      </c>
      <c r="S5" s="6">
        <v>44631</v>
      </c>
      <c r="T5" s="4" t="s">
        <v>34</v>
      </c>
      <c r="U5" s="4">
        <v>107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44627</v>
      </c>
      <c r="G6" s="6">
        <v>44628</v>
      </c>
      <c r="H6" s="4">
        <v>1</v>
      </c>
      <c r="I6" s="4">
        <v>1</v>
      </c>
      <c r="J6" s="4">
        <v>1</v>
      </c>
      <c r="K6" s="4" t="s">
        <v>30</v>
      </c>
      <c r="L6" s="4">
        <v>216</v>
      </c>
      <c r="M6" s="4">
        <v>216</v>
      </c>
      <c r="N6" s="4" t="s">
        <v>58</v>
      </c>
      <c r="O6" s="4" t="s">
        <v>32</v>
      </c>
      <c r="P6" s="4" t="s">
        <v>33</v>
      </c>
      <c r="Q6" s="4">
        <v>0</v>
      </c>
      <c r="R6" s="7">
        <v>44622</v>
      </c>
      <c r="S6" s="6">
        <v>44631</v>
      </c>
      <c r="T6" s="4" t="s">
        <v>34</v>
      </c>
      <c r="U6" s="4">
        <v>216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44627</v>
      </c>
      <c r="G7" s="6">
        <v>44628</v>
      </c>
      <c r="H7" s="4">
        <v>1</v>
      </c>
      <c r="I7" s="4">
        <v>1</v>
      </c>
      <c r="J7" s="4">
        <v>1</v>
      </c>
      <c r="K7" s="4" t="s">
        <v>30</v>
      </c>
      <c r="L7" s="4">
        <v>102</v>
      </c>
      <c r="M7" s="4">
        <v>102</v>
      </c>
      <c r="N7" s="4" t="s">
        <v>64</v>
      </c>
      <c r="O7" s="4" t="s">
        <v>32</v>
      </c>
      <c r="P7" s="4" t="s">
        <v>33</v>
      </c>
      <c r="Q7" s="4">
        <v>0</v>
      </c>
      <c r="R7" s="7">
        <v>44623</v>
      </c>
      <c r="S7" s="6">
        <v>44631</v>
      </c>
      <c r="T7" s="4" t="s">
        <v>34</v>
      </c>
      <c r="U7" s="4">
        <v>102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44627</v>
      </c>
      <c r="G8" s="6">
        <v>44628</v>
      </c>
      <c r="H8" s="4">
        <v>1</v>
      </c>
      <c r="I8" s="4">
        <v>1</v>
      </c>
      <c r="J8" s="4">
        <v>1</v>
      </c>
      <c r="K8" s="4" t="s">
        <v>30</v>
      </c>
      <c r="L8" s="4">
        <v>92</v>
      </c>
      <c r="M8" s="4">
        <v>92</v>
      </c>
      <c r="N8" s="4" t="s">
        <v>69</v>
      </c>
      <c r="O8" s="4" t="s">
        <v>32</v>
      </c>
      <c r="P8" s="4" t="s">
        <v>33</v>
      </c>
      <c r="Q8" s="4">
        <v>0</v>
      </c>
      <c r="R8" s="7">
        <v>44625</v>
      </c>
      <c r="S8" s="6">
        <v>44631</v>
      </c>
      <c r="T8" s="4" t="s">
        <v>34</v>
      </c>
      <c r="U8" s="4">
        <v>92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44627</v>
      </c>
      <c r="G9" s="6">
        <v>44628</v>
      </c>
      <c r="H9" s="4">
        <v>1</v>
      </c>
      <c r="I9" s="4">
        <v>1</v>
      </c>
      <c r="J9" s="4">
        <v>1</v>
      </c>
      <c r="K9" s="4" t="s">
        <v>30</v>
      </c>
      <c r="L9" s="4">
        <v>180</v>
      </c>
      <c r="M9" s="4">
        <v>180</v>
      </c>
      <c r="N9" s="4" t="s">
        <v>73</v>
      </c>
      <c r="O9" s="4" t="s">
        <v>32</v>
      </c>
      <c r="P9" s="4" t="s">
        <v>33</v>
      </c>
      <c r="Q9" s="4">
        <v>0</v>
      </c>
      <c r="R9" s="7">
        <v>44627</v>
      </c>
      <c r="S9" s="6">
        <v>44631</v>
      </c>
      <c r="T9" s="4" t="s">
        <v>34</v>
      </c>
      <c r="U9" s="4">
        <v>180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44627</v>
      </c>
      <c r="G10" s="6">
        <v>44628</v>
      </c>
      <c r="H10" s="4">
        <v>1</v>
      </c>
      <c r="I10" s="4">
        <v>1</v>
      </c>
      <c r="J10" s="4">
        <v>1</v>
      </c>
      <c r="K10" s="4" t="s">
        <v>30</v>
      </c>
      <c r="L10" s="4">
        <v>180</v>
      </c>
      <c r="M10" s="4">
        <v>180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44627</v>
      </c>
      <c r="S10" s="6">
        <v>44631</v>
      </c>
      <c r="T10" s="4" t="s">
        <v>34</v>
      </c>
      <c r="U10" s="4">
        <v>180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44627</v>
      </c>
      <c r="G11" s="6">
        <v>44628</v>
      </c>
      <c r="H11" s="4">
        <v>1</v>
      </c>
      <c r="I11" s="4">
        <v>1</v>
      </c>
      <c r="J11" s="4">
        <v>1</v>
      </c>
      <c r="K11" s="4" t="s">
        <v>30</v>
      </c>
      <c r="L11" s="4">
        <v>215</v>
      </c>
      <c r="M11" s="4">
        <v>215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44627</v>
      </c>
      <c r="S11" s="6">
        <v>44631</v>
      </c>
      <c r="T11" s="4" t="s">
        <v>34</v>
      </c>
      <c r="U11" s="4">
        <v>215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44627</v>
      </c>
      <c r="G12" s="6">
        <v>44628</v>
      </c>
      <c r="H12" s="4">
        <v>1</v>
      </c>
      <c r="I12" s="4">
        <v>1</v>
      </c>
      <c r="J12" s="4">
        <v>1</v>
      </c>
      <c r="K12" s="4" t="s">
        <v>30</v>
      </c>
      <c r="L12" s="4">
        <v>70</v>
      </c>
      <c r="M12" s="4">
        <v>70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44627</v>
      </c>
      <c r="S12" s="6">
        <v>44631</v>
      </c>
      <c r="T12" s="4" t="s">
        <v>34</v>
      </c>
      <c r="U12" s="4">
        <v>70</v>
      </c>
      <c r="V12" s="4">
        <v>0</v>
      </c>
      <c r="W12" s="4">
        <v>0</v>
      </c>
      <c r="X12" s="4" t="s">
        <v>36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17249159953</v>
      </c>
      <c r="B2" s="6">
        <v>44626</v>
      </c>
      <c r="C2" s="6">
        <v>44628</v>
      </c>
      <c r="D2" s="4">
        <v>448</v>
      </c>
      <c r="E2" s="4" t="str">
        <f>VLOOKUP(A2,HOP!A:L,12,0)</f>
        <v>448.00</v>
      </c>
      <c r="F2" s="4" t="str">
        <f>VLOOKUP(A2,HOP!A:C,3,0)</f>
        <v>2410062</v>
      </c>
      <c r="G2" s="4">
        <f>D2-E2</f>
        <v>0</v>
      </c>
      <c r="H2" s="4" t="str">
        <f>$H$1&amp;F2</f>
        <v>，2410062</v>
      </c>
      <c r="I2" s="4" t="str">
        <f>VLOOKUP(A2,HOP!A:U,21,0)</f>
        <v>直连</v>
      </c>
    </row>
    <row r="3" s="4" customFormat="1" spans="1:9">
      <c r="A3" s="5">
        <v>17287125294</v>
      </c>
      <c r="B3" s="6">
        <v>44627</v>
      </c>
      <c r="C3" s="6">
        <v>44628</v>
      </c>
      <c r="D3" s="4">
        <v>174</v>
      </c>
      <c r="E3" s="4" t="str">
        <f>VLOOKUP(A3,HOP!A:L,12,0)</f>
        <v>174.00</v>
      </c>
      <c r="F3" s="4" t="str">
        <f>VLOOKUP(A3,HOP!A:C,3,0)</f>
        <v>2413138</v>
      </c>
      <c r="G3" s="4">
        <f t="shared" ref="G3:G12" si="0">D3-E3</f>
        <v>0</v>
      </c>
      <c r="H3" s="4" t="str">
        <f t="shared" ref="H3:H12" si="1">$H$1&amp;F3</f>
        <v>，2413138</v>
      </c>
      <c r="I3" s="4" t="str">
        <f>VLOOKUP(A3,HOP!A:U,21,0)</f>
        <v>直连</v>
      </c>
    </row>
    <row r="4" s="4" customFormat="1" spans="1:9">
      <c r="A4" s="5">
        <v>17517007399</v>
      </c>
      <c r="B4" s="6">
        <v>44627</v>
      </c>
      <c r="C4" s="6">
        <v>44628</v>
      </c>
      <c r="D4" s="4">
        <v>300</v>
      </c>
      <c r="E4" s="4" t="str">
        <f>VLOOKUP(A4,HOP!A:L,12,0)</f>
        <v>300.00</v>
      </c>
      <c r="F4" s="4" t="str">
        <f>VLOOKUP(A4,HOP!A:C,3,0)</f>
        <v>2440877</v>
      </c>
      <c r="G4" s="4">
        <f t="shared" si="0"/>
        <v>0</v>
      </c>
      <c r="H4" s="4" t="str">
        <f t="shared" si="1"/>
        <v>，2440877</v>
      </c>
      <c r="I4" s="4" t="str">
        <f>VLOOKUP(A4,HOP!A:U,21,0)</f>
        <v>直连</v>
      </c>
    </row>
    <row r="5" s="4" customFormat="1" spans="1:9">
      <c r="A5" s="5">
        <v>17533586412</v>
      </c>
      <c r="B5" s="6">
        <v>44627</v>
      </c>
      <c r="C5" s="6">
        <v>44628</v>
      </c>
      <c r="D5" s="4">
        <v>107</v>
      </c>
      <c r="E5" s="4" t="str">
        <f>VLOOKUP(A5,HOP!A:L,12,0)</f>
        <v>107.00</v>
      </c>
      <c r="F5" s="4" t="str">
        <f>VLOOKUP(A5,HOP!A:C,3,0)</f>
        <v>2444172</v>
      </c>
      <c r="G5" s="4">
        <f t="shared" si="0"/>
        <v>0</v>
      </c>
      <c r="H5" s="4" t="str">
        <f t="shared" si="1"/>
        <v>，2444172</v>
      </c>
      <c r="I5" s="4" t="str">
        <f>VLOOKUP(A5,HOP!A:U,21,0)</f>
        <v>直连</v>
      </c>
    </row>
    <row r="6" s="4" customFormat="1" spans="1:9">
      <c r="A6" s="5">
        <v>17540082449</v>
      </c>
      <c r="B6" s="6">
        <v>44627</v>
      </c>
      <c r="C6" s="6">
        <v>44628</v>
      </c>
      <c r="D6" s="4">
        <v>216</v>
      </c>
      <c r="E6" s="4" t="str">
        <f>VLOOKUP(A6,HOP!A:L,12,0)</f>
        <v>216.00</v>
      </c>
      <c r="F6" s="4" t="str">
        <f>VLOOKUP(A6,HOP!A:C,3,0)</f>
        <v>2445158</v>
      </c>
      <c r="G6" s="4">
        <f t="shared" si="0"/>
        <v>0</v>
      </c>
      <c r="H6" s="4" t="str">
        <f t="shared" si="1"/>
        <v>，2445158</v>
      </c>
      <c r="I6" s="4" t="str">
        <f>VLOOKUP(A6,HOP!A:U,21,0)</f>
        <v>直连</v>
      </c>
    </row>
    <row r="7" s="4" customFormat="1" spans="1:9">
      <c r="A7" s="5">
        <v>17549145216</v>
      </c>
      <c r="B7" s="6">
        <v>44627</v>
      </c>
      <c r="C7" s="6">
        <v>44628</v>
      </c>
      <c r="D7" s="4">
        <v>102</v>
      </c>
      <c r="E7" s="4" t="str">
        <f>VLOOKUP(A7,HOP!A:L,12,0)</f>
        <v>102.00</v>
      </c>
      <c r="F7" s="4" t="str">
        <f>VLOOKUP(A7,HOP!A:C,3,0)</f>
        <v>2447255</v>
      </c>
      <c r="G7" s="4">
        <f t="shared" si="0"/>
        <v>0</v>
      </c>
      <c r="H7" s="4" t="str">
        <f t="shared" si="1"/>
        <v>，2447255</v>
      </c>
      <c r="I7" s="4" t="str">
        <f>VLOOKUP(A7,HOP!A:U,21,0)</f>
        <v>直连</v>
      </c>
    </row>
    <row r="8" s="4" customFormat="1" spans="1:9">
      <c r="A8" s="5">
        <v>17571601016</v>
      </c>
      <c r="B8" s="6">
        <v>44627</v>
      </c>
      <c r="C8" s="6">
        <v>44628</v>
      </c>
      <c r="D8" s="4">
        <v>92</v>
      </c>
      <c r="E8" s="4" t="str">
        <f>VLOOKUP(A8,HOP!A:L,12,0)</f>
        <v>92.00</v>
      </c>
      <c r="F8" s="4" t="str">
        <f>VLOOKUP(A8,HOP!A:C,3,0)</f>
        <v>2451279</v>
      </c>
      <c r="G8" s="4">
        <f t="shared" si="0"/>
        <v>0</v>
      </c>
      <c r="H8" s="4" t="str">
        <f t="shared" si="1"/>
        <v>，2451279</v>
      </c>
      <c r="I8" s="4" t="str">
        <f>VLOOKUP(A8,HOP!A:U,21,0)</f>
        <v>直连</v>
      </c>
    </row>
    <row r="9" s="4" customFormat="1" spans="1:9">
      <c r="A9" s="5">
        <v>17582433387</v>
      </c>
      <c r="B9" s="6">
        <v>44627</v>
      </c>
      <c r="C9" s="6">
        <v>44628</v>
      </c>
      <c r="D9" s="4">
        <v>180</v>
      </c>
      <c r="E9" s="4" t="str">
        <f>VLOOKUP(A9,HOP!A:L,12,0)</f>
        <v>180.00</v>
      </c>
      <c r="F9" s="4" t="str">
        <f>VLOOKUP(A9,HOP!A:C,3,0)</f>
        <v>2453587</v>
      </c>
      <c r="G9" s="4">
        <f t="shared" si="0"/>
        <v>0</v>
      </c>
      <c r="H9" s="4" t="str">
        <f t="shared" si="1"/>
        <v>，2453587</v>
      </c>
      <c r="I9" s="4" t="str">
        <f>VLOOKUP(A9,HOP!A:U,21,0)</f>
        <v>直连</v>
      </c>
    </row>
    <row r="10" s="4" customFormat="1" spans="1:9">
      <c r="A10" s="5">
        <v>17583085789</v>
      </c>
      <c r="B10" s="6">
        <v>44627</v>
      </c>
      <c r="C10" s="6">
        <v>44628</v>
      </c>
      <c r="D10" s="4">
        <v>180</v>
      </c>
      <c r="E10" s="4" t="str">
        <f>VLOOKUP(A10,HOP!A:L,12,0)</f>
        <v>180.00</v>
      </c>
      <c r="F10" s="4" t="str">
        <f>VLOOKUP(A10,HOP!A:C,3,0)</f>
        <v>2453873</v>
      </c>
      <c r="G10" s="4">
        <f t="shared" si="0"/>
        <v>0</v>
      </c>
      <c r="H10" s="4" t="str">
        <f t="shared" si="1"/>
        <v>，2453873</v>
      </c>
      <c r="I10" s="4" t="str">
        <f>VLOOKUP(A10,HOP!A:U,21,0)</f>
        <v>直连</v>
      </c>
    </row>
    <row r="11" s="4" customFormat="1" spans="1:9">
      <c r="A11" s="5">
        <v>17583988767</v>
      </c>
      <c r="B11" s="6">
        <v>44627</v>
      </c>
      <c r="C11" s="6">
        <v>44628</v>
      </c>
      <c r="D11" s="4">
        <v>215</v>
      </c>
      <c r="E11" s="4" t="str">
        <f>VLOOKUP(A11,HOP!A:L,12,0)</f>
        <v>215.00</v>
      </c>
      <c r="F11" s="4" t="str">
        <f>VLOOKUP(A11,HOP!A:C,3,0)</f>
        <v>2454423</v>
      </c>
      <c r="G11" s="4">
        <f t="shared" si="0"/>
        <v>0</v>
      </c>
      <c r="H11" s="4" t="str">
        <f t="shared" si="1"/>
        <v>，2454423</v>
      </c>
      <c r="I11" s="4" t="str">
        <f>VLOOKUP(A11,HOP!A:U,21,0)</f>
        <v>直连</v>
      </c>
    </row>
    <row r="12" s="4" customFormat="1" spans="1:9">
      <c r="A12" s="5">
        <v>17588836056</v>
      </c>
      <c r="B12" s="6">
        <v>44627</v>
      </c>
      <c r="C12" s="6">
        <v>44628</v>
      </c>
      <c r="D12" s="4">
        <v>70</v>
      </c>
      <c r="E12" s="4" t="str">
        <f>VLOOKUP(A12,HOP!A:L,12,0)</f>
        <v>70.00</v>
      </c>
      <c r="F12" s="4" t="str">
        <f>VLOOKUP(A12,HOP!A:C,3,0)</f>
        <v>2454636</v>
      </c>
      <c r="G12" s="4">
        <f t="shared" si="0"/>
        <v>0</v>
      </c>
      <c r="H12" s="4" t="str">
        <f t="shared" si="1"/>
        <v>，2454636</v>
      </c>
      <c r="I12" s="4" t="str">
        <f>VLOOKUP(A12,HOP!A:U,21,0)</f>
        <v>直连</v>
      </c>
    </row>
    <row r="14" spans="4:4">
      <c r="D14" s="4">
        <f>SUM(D2:D13)</f>
        <v>2084</v>
      </c>
    </row>
    <row r="18" spans="1:1">
      <c r="A18" s="4" t="s">
        <v>88</v>
      </c>
    </row>
    <row r="19" spans="1:1">
      <c r="A19" s="4" t="s">
        <v>89</v>
      </c>
    </row>
    <row r="20" spans="1:1">
      <c r="A20" s="4" t="s">
        <v>90</v>
      </c>
    </row>
  </sheetData>
  <autoFilter ref="A1:XFD12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I33" sqref="I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17249159953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</row>
    <row r="3" s="1" customFormat="1" spans="1:21">
      <c r="A3" s="3">
        <v>17287125294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114</v>
      </c>
      <c r="H3" s="1" t="s">
        <v>115</v>
      </c>
      <c r="I3" s="1" t="s">
        <v>131</v>
      </c>
      <c r="J3" s="1" t="s">
        <v>30</v>
      </c>
      <c r="K3" s="1" t="s">
        <v>132</v>
      </c>
      <c r="L3" s="1" t="s">
        <v>132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133</v>
      </c>
      <c r="S3" s="1" t="s">
        <v>123</v>
      </c>
      <c r="T3" s="1" t="s">
        <v>124</v>
      </c>
      <c r="U3" s="1" t="s">
        <v>125</v>
      </c>
    </row>
    <row r="4" s="1" customFormat="1" spans="1:21">
      <c r="A4" s="3">
        <v>17517007399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130</v>
      </c>
      <c r="G4" s="1" t="s">
        <v>114</v>
      </c>
      <c r="H4" s="1" t="s">
        <v>115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140</v>
      </c>
      <c r="S4" s="1" t="s">
        <v>123</v>
      </c>
      <c r="T4" s="1" t="s">
        <v>124</v>
      </c>
      <c r="U4" s="1" t="s">
        <v>125</v>
      </c>
    </row>
    <row r="5" s="1" customFormat="1" spans="1:21">
      <c r="A5" s="3">
        <v>17533586412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130</v>
      </c>
      <c r="G5" s="1" t="s">
        <v>114</v>
      </c>
      <c r="H5" s="1" t="s">
        <v>115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147</v>
      </c>
      <c r="S5" s="1" t="s">
        <v>123</v>
      </c>
      <c r="T5" s="1" t="s">
        <v>124</v>
      </c>
      <c r="U5" s="1" t="s">
        <v>125</v>
      </c>
    </row>
    <row r="6" s="1" customFormat="1" spans="1:21">
      <c r="A6" s="3">
        <v>17540082449</v>
      </c>
      <c r="B6" s="1" t="s">
        <v>141</v>
      </c>
      <c r="C6" s="1" t="s">
        <v>148</v>
      </c>
      <c r="D6" s="1" t="s">
        <v>149</v>
      </c>
      <c r="E6" s="1" t="s">
        <v>150</v>
      </c>
      <c r="F6" s="1" t="s">
        <v>130</v>
      </c>
      <c r="G6" s="1" t="s">
        <v>114</v>
      </c>
      <c r="H6" s="1" t="s">
        <v>115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153</v>
      </c>
      <c r="S6" s="1" t="s">
        <v>123</v>
      </c>
      <c r="T6" s="1" t="s">
        <v>124</v>
      </c>
      <c r="U6" s="1" t="s">
        <v>125</v>
      </c>
    </row>
    <row r="7" s="1" customFormat="1" spans="1:21">
      <c r="A7" s="3">
        <v>17549145216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130</v>
      </c>
      <c r="G7" s="1" t="s">
        <v>114</v>
      </c>
      <c r="H7" s="1" t="s">
        <v>115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160</v>
      </c>
      <c r="S7" s="1" t="s">
        <v>123</v>
      </c>
      <c r="T7" s="1" t="s">
        <v>124</v>
      </c>
      <c r="U7" s="1" t="s">
        <v>125</v>
      </c>
    </row>
    <row r="8" s="1" customFormat="1" spans="1:21">
      <c r="A8" s="3">
        <v>17571601016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130</v>
      </c>
      <c r="G8" s="1" t="s">
        <v>114</v>
      </c>
      <c r="H8" s="1" t="s">
        <v>115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167</v>
      </c>
      <c r="S8" s="1" t="s">
        <v>123</v>
      </c>
      <c r="T8" s="1" t="s">
        <v>124</v>
      </c>
      <c r="U8" s="1" t="s">
        <v>125</v>
      </c>
    </row>
    <row r="9" s="1" customFormat="1" spans="1:21">
      <c r="A9" s="3">
        <v>17582433387</v>
      </c>
      <c r="B9" s="1" t="s">
        <v>130</v>
      </c>
      <c r="C9" s="1" t="s">
        <v>168</v>
      </c>
      <c r="D9" s="1" t="s">
        <v>169</v>
      </c>
      <c r="E9" s="1" t="s">
        <v>170</v>
      </c>
      <c r="F9" s="1" t="s">
        <v>130</v>
      </c>
      <c r="G9" s="1" t="s">
        <v>114</v>
      </c>
      <c r="H9" s="1" t="s">
        <v>115</v>
      </c>
      <c r="I9" s="1" t="s">
        <v>171</v>
      </c>
      <c r="J9" s="1" t="s">
        <v>30</v>
      </c>
      <c r="K9" s="1" t="s">
        <v>172</v>
      </c>
      <c r="L9" s="1" t="s">
        <v>172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173</v>
      </c>
      <c r="S9" s="1" t="s">
        <v>123</v>
      </c>
      <c r="T9" s="1" t="s">
        <v>124</v>
      </c>
      <c r="U9" s="1" t="s">
        <v>125</v>
      </c>
    </row>
    <row r="10" s="1" customFormat="1" spans="1:21">
      <c r="A10" s="3">
        <v>17583085789</v>
      </c>
      <c r="B10" s="1" t="s">
        <v>130</v>
      </c>
      <c r="C10" s="1" t="s">
        <v>174</v>
      </c>
      <c r="D10" s="1" t="s">
        <v>169</v>
      </c>
      <c r="E10" s="1" t="s">
        <v>175</v>
      </c>
      <c r="F10" s="1" t="s">
        <v>130</v>
      </c>
      <c r="G10" s="1" t="s">
        <v>114</v>
      </c>
      <c r="H10" s="1" t="s">
        <v>115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176</v>
      </c>
      <c r="S10" s="1" t="s">
        <v>123</v>
      </c>
      <c r="T10" s="1" t="s">
        <v>124</v>
      </c>
      <c r="U10" s="1" t="s">
        <v>125</v>
      </c>
    </row>
    <row r="11" s="1" customFormat="1" spans="1:21">
      <c r="A11" s="3">
        <v>17583988767</v>
      </c>
      <c r="B11" s="1" t="s">
        <v>130</v>
      </c>
      <c r="C11" s="1" t="s">
        <v>177</v>
      </c>
      <c r="D11" s="1" t="s">
        <v>178</v>
      </c>
      <c r="E11" s="1" t="s">
        <v>179</v>
      </c>
      <c r="F11" s="1" t="s">
        <v>130</v>
      </c>
      <c r="G11" s="1" t="s">
        <v>114</v>
      </c>
      <c r="H11" s="1" t="s">
        <v>115</v>
      </c>
      <c r="I11" s="1" t="s">
        <v>180</v>
      </c>
      <c r="J11" s="1" t="s">
        <v>30</v>
      </c>
      <c r="K11" s="1" t="s">
        <v>181</v>
      </c>
      <c r="L11" s="1" t="s">
        <v>181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182</v>
      </c>
      <c r="S11" s="1" t="s">
        <v>123</v>
      </c>
      <c r="T11" s="1" t="s">
        <v>124</v>
      </c>
      <c r="U11" s="1" t="s">
        <v>125</v>
      </c>
    </row>
    <row r="12" s="1" customFormat="1" spans="1:21">
      <c r="A12" s="3">
        <v>17588836056</v>
      </c>
      <c r="B12" s="1" t="s">
        <v>130</v>
      </c>
      <c r="C12" s="1" t="s">
        <v>183</v>
      </c>
      <c r="D12" s="1" t="s">
        <v>184</v>
      </c>
      <c r="E12" s="1" t="s">
        <v>185</v>
      </c>
      <c r="F12" s="1" t="s">
        <v>130</v>
      </c>
      <c r="G12" s="1" t="s">
        <v>114</v>
      </c>
      <c r="H12" s="1" t="s">
        <v>115</v>
      </c>
      <c r="I12" s="1" t="s">
        <v>186</v>
      </c>
      <c r="J12" s="1" t="s">
        <v>30</v>
      </c>
      <c r="K12" s="1" t="s">
        <v>187</v>
      </c>
      <c r="L12" s="1" t="s">
        <v>187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121</v>
      </c>
      <c r="R12" s="1" t="s">
        <v>188</v>
      </c>
      <c r="S12" s="1" t="s">
        <v>123</v>
      </c>
      <c r="T12" s="1" t="s">
        <v>124</v>
      </c>
      <c r="U12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2022-03-11T01:51:00Z</dcterms:created>
  <dcterms:modified xsi:type="dcterms:W3CDTF">2022-03-11T03:24:29Z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320E3EC1DEBF421C8E0C97EEB9E8B8B2</vt:lpwstr>
  </property>
  <property fmtid="{D5CDD505-2E9C-101B-9397-08002B2CF9AE}" pid="3" name="KSOProductBuildVer">
    <vt:lpwstr>2052-11.1.0.11365</vt:lpwstr>
  </property>
</Properties>
</file>