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<sst xmlns="http://schemas.openxmlformats.org/spreadsheetml/2006/main" count="300" uniqueCount="137">
  <si>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</si>
  <si>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</si>
  <si>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</si>
  <si>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</si>
  <si>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</si>
  <si>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</si>
  <si>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</si>
  <si>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</si>
  <si>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</si>
  <si>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</si>
  <si>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</si>
  <si>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</si>
  <si>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</si>
  <si>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</si>
  <si>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</si>
  <si>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</si>
  <si>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</si>
  <si>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</si>
  <si>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</si>
  <si>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</si>
  <si>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</si>
  <si>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</si>
  <si>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</si>
  <si>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</si>
  <si>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</si>
  <si>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17501415635	</t>
  </si>
  <si>
    <t>Ctrip</t>
  </si>
  <si>
    <t>正常</t>
  </si>
  <si>
    <t>[英德]英德石头酒店(78167352)</t>
  </si>
  <si>
    <t>独栋私家泡池大床房&lt;双人入住&gt;&lt;双早&gt;</t>
  </si>
  <si>
    <t>CNY</t>
  </si>
  <si>
    <t>陈润萍</t>
  </si>
  <si>
    <t>CA363220316CNY</t>
  </si>
  <si>
    <t>未提现</t>
  </si>
  <si>
    <t>携程开票</t>
  </si>
  <si>
    <t xml:space="preserve">	</t>
  </si>
  <si>
    <t xml:space="preserve">17509678689	</t>
  </si>
  <si>
    <t>[杭州]丽呈布鲁克酒店(杭州西溪天堂)(82786302)</t>
  </si>
  <si>
    <t>精选大床房&lt;双人入住&gt;&lt;中宾&gt;&lt;无早&gt;</t>
  </si>
  <si>
    <t>高源</t>
  </si>
  <si>
    <t xml:space="preserve">2439396	</t>
  </si>
  <si>
    <t xml:space="preserve">acknowledge	</t>
  </si>
  <si>
    <t xml:space="preserve">17516858418	</t>
  </si>
  <si>
    <t>[广州]广州珠江新城希尔顿欢朋酒店(10145517)</t>
  </si>
  <si>
    <t>舒适大床房&lt;双人入住&gt;&lt;内宾&gt;&lt;预付&gt;&lt;无早&gt;</t>
  </si>
  <si>
    <t>黄若璇</t>
  </si>
  <si>
    <t xml:space="preserve">2440784	</t>
  </si>
  <si>
    <t xml:space="preserve">17517248467	</t>
  </si>
  <si>
    <t>[贵阳]贵阳溪山里酒店(77243456)</t>
  </si>
  <si>
    <t>高级大床房&lt;双人入住&gt;&lt;中宾&gt;&lt;无早&gt;</t>
  </si>
  <si>
    <t>白峰喜</t>
  </si>
  <si>
    <t xml:space="preserve">177804	</t>
  </si>
  <si>
    <t xml:space="preserve">17517530285	</t>
  </si>
  <si>
    <t>[北京]IU酒店(北京西客站六里桥东地铁站店)(67318659)</t>
  </si>
  <si>
    <t>小U精致大床房&lt;双人入住&gt;&lt;内宾&gt;&lt;预付&gt;&lt;无早&gt;</t>
  </si>
  <si>
    <t>薛会芳</t>
  </si>
  <si>
    <t xml:space="preserve">17517531975	</t>
  </si>
  <si>
    <t>高级精致房&lt;双人入住&gt;&lt;中宾&gt;&lt;双早&gt;</t>
  </si>
  <si>
    <t>石川川</t>
  </si>
  <si>
    <t xml:space="preserve">177808	</t>
  </si>
  <si>
    <t xml:space="preserve">17517732871	</t>
  </si>
  <si>
    <t>舒国鑫</t>
  </si>
  <si>
    <t xml:space="preserve">2441288	</t>
  </si>
  <si>
    <t xml:space="preserve">17517853163	</t>
  </si>
  <si>
    <t>[广州]广东亚洲国际大酒店(9825823)</t>
  </si>
  <si>
    <t>豪华大床房&lt;双人入住&gt;&lt;内宾&gt;&lt;预付&gt;&lt;无早&gt;</t>
  </si>
  <si>
    <t>周小龙</t>
  </si>
  <si>
    <t xml:space="preserve">17517960777	</t>
  </si>
  <si>
    <t>高级精致房&lt;双人入住&gt;&lt;中宾&gt;&lt;无早&gt;</t>
  </si>
  <si>
    <t>路延伟</t>
  </si>
  <si>
    <t xml:space="preserve">177812	</t>
  </si>
  <si>
    <t xml:space="preserve">17517841218	</t>
  </si>
  <si>
    <t>李灵志,董觉民</t>
  </si>
  <si>
    <t xml:space="preserve">177814	</t>
  </si>
  <si>
    <t>，</t>
  </si>
  <si>
    <t>202203011039330025</t>
  </si>
  <si>
    <t>202203011038360025</t>
  </si>
  <si>
    <t>202203011042030021</t>
  </si>
  <si>
    <t>202203011043190021</t>
  </si>
  <si>
    <t>A220316094440481</t>
  </si>
  <si>
    <t>A220316094523481</t>
  </si>
  <si>
    <t>房集：i220316094333 1814.75元</t>
  </si>
  <si>
    <t>CNY / HKD 当前参考汇率: 1.224936725</t>
  </si>
  <si>
    <t>总计： 3657.35 CNY/
4480.02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</si>
  <si>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</si>
  <si>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</si>
  <si>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</si>
  <si>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</si>
  <si>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</si>
  <si>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</si>
  <si>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</si>
  <si>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</si>
  <si>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</si>
  <si>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</si>
  <si>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</si>
  <si>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</si>
  <si>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</si>
  <si>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</si>
  <si>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</si>
  <si>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</si>
  <si>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</si>
  <si>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</si>
  <si>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2022-02-28</t>
  </si>
  <si>
    <t>2441354</t>
  </si>
  <si>
    <t>广东亚洲国际大酒店</t>
  </si>
  <si>
    <t>2022-03-01</t>
  </si>
  <si>
    <t>退房日周结</t>
  </si>
  <si>
    <t>332.86</t>
  </si>
  <si>
    <t>RMB</t>
  </si>
  <si>
    <t>0</t>
  </si>
  <si>
    <t>0.00</t>
  </si>
  <si>
    <t>携程国内直连(DD)</t>
  </si>
  <si>
    <t>01.011249</t>
  </si>
  <si>
    <t>2022-02-28 21:00:03</t>
  </si>
  <si>
    <t>否</t>
  </si>
  <si>
    <t>汇智国际旅游发展有限公司</t>
  </si>
  <si>
    <t>直连</t>
  </si>
  <si>
    <t>2441288</t>
  </si>
  <si>
    <t>IU酒店(北京西客站六里桥东地铁站店)</t>
  </si>
  <si>
    <t>168.67</t>
  </si>
  <si>
    <t>2022-02-28 20:33:00</t>
  </si>
  <si>
    <t>2441157</t>
  </si>
  <si>
    <t>2022-02-28 19:47:59</t>
  </si>
  <si>
    <t>2440784</t>
  </si>
  <si>
    <t>广州珠江新城希尔顿欢朋酒店</t>
  </si>
  <si>
    <t>579.74</t>
  </si>
  <si>
    <t>2022-02-28 17:27:21</t>
  </si>
  <si>
    <t>2439396</t>
  </si>
  <si>
    <t>丽呈布鲁克酒店(杭州西溪天堂)</t>
  </si>
  <si>
    <t>186.66</t>
  </si>
  <si>
    <t>2022-02-28 00:09:25</t>
  </si>
  <si>
    <t>直采</t>
  </si>
  <si>
    <t>2022-02-27</t>
  </si>
  <si>
    <t>2437194</t>
  </si>
  <si>
    <t>英德英石园石头酒店</t>
  </si>
  <si>
    <t>406.00</t>
  </si>
  <si>
    <t>2022-02-27 08:41:52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</si>
</sst>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5" borderId="3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9" fillId="18" borderId="2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44620</v>
      </c>
      <c r="G2" s="6">
        <v>44621</v>
      </c>
      <c r="H2" s="4">
        <v>1</v>
      </c>
      <c r="I2" s="4">
        <v>1</v>
      </c>
      <c r="J2" s="4">
        <v>1</v>
      </c>
      <c r="K2" s="4" t="s">
        <v>30</v>
      </c>
      <c r="L2" s="4">
        <v>406</v>
      </c>
      <c r="M2" s="4">
        <v>406</v>
      </c>
      <c r="N2" s="4" t="s">
        <v>31</v>
      </c>
      <c r="O2" s="4" t="s">
        <v>32</v>
      </c>
      <c r="P2" s="4" t="s">
        <v>33</v>
      </c>
      <c r="Q2" s="4">
        <v>0</v>
      </c>
      <c r="R2" s="7">
        <v>44619</v>
      </c>
      <c r="S2" s="6">
        <v>44636</v>
      </c>
      <c r="T2" s="4" t="s">
        <v>34</v>
      </c>
      <c r="U2" s="4">
        <v>406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44620</v>
      </c>
      <c r="G3" s="6">
        <v>44621</v>
      </c>
      <c r="H3" s="4">
        <v>1</v>
      </c>
      <c r="I3" s="4">
        <v>1</v>
      </c>
      <c r="J3" s="4">
        <v>1</v>
      </c>
      <c r="K3" s="4" t="s">
        <v>30</v>
      </c>
      <c r="L3" s="4">
        <v>186.66</v>
      </c>
      <c r="M3" s="4">
        <v>186.66</v>
      </c>
      <c r="N3" s="4" t="s">
        <v>39</v>
      </c>
      <c r="O3" s="4" t="s">
        <v>32</v>
      </c>
      <c r="P3" s="4" t="s">
        <v>33</v>
      </c>
      <c r="Q3" s="4">
        <v>0</v>
      </c>
      <c r="R3" s="7">
        <v>44620</v>
      </c>
      <c r="S3" s="6">
        <v>44636</v>
      </c>
      <c r="T3" s="4" t="s">
        <v>34</v>
      </c>
      <c r="U3" s="4">
        <v>186.66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44620</v>
      </c>
      <c r="G4" s="6">
        <v>44621</v>
      </c>
      <c r="H4" s="4">
        <v>1</v>
      </c>
      <c r="I4" s="4">
        <v>1</v>
      </c>
      <c r="J4" s="4">
        <v>1</v>
      </c>
      <c r="K4" s="4" t="s">
        <v>30</v>
      </c>
      <c r="L4" s="4">
        <v>579.74</v>
      </c>
      <c r="M4" s="4">
        <v>579.74</v>
      </c>
      <c r="N4" s="4" t="s">
        <v>45</v>
      </c>
      <c r="O4" s="4" t="s">
        <v>32</v>
      </c>
      <c r="P4" s="4" t="s">
        <v>33</v>
      </c>
      <c r="Q4" s="4">
        <v>0</v>
      </c>
      <c r="R4" s="7">
        <v>44620</v>
      </c>
      <c r="S4" s="6">
        <v>44636</v>
      </c>
      <c r="T4" s="4" t="s">
        <v>34</v>
      </c>
      <c r="U4" s="4">
        <v>579.74</v>
      </c>
      <c r="V4" s="4">
        <v>0</v>
      </c>
      <c r="W4" s="4">
        <v>0</v>
      </c>
      <c r="X4" s="4" t="s">
        <v>46</v>
      </c>
      <c r="Y4" s="4" t="s">
        <v>35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44620</v>
      </c>
      <c r="G5" s="6">
        <v>44621</v>
      </c>
      <c r="H5" s="4">
        <v>1</v>
      </c>
      <c r="I5" s="4">
        <v>1</v>
      </c>
      <c r="J5" s="4">
        <v>1</v>
      </c>
      <c r="K5" s="4" t="s">
        <v>30</v>
      </c>
      <c r="L5" s="4">
        <v>357</v>
      </c>
      <c r="M5" s="4">
        <v>357</v>
      </c>
      <c r="N5" s="4" t="s">
        <v>50</v>
      </c>
      <c r="O5" s="4" t="s">
        <v>32</v>
      </c>
      <c r="P5" s="4" t="s">
        <v>33</v>
      </c>
      <c r="Q5" s="4">
        <v>0</v>
      </c>
      <c r="R5" s="7">
        <v>44620</v>
      </c>
      <c r="S5" s="6">
        <v>44636</v>
      </c>
      <c r="T5" s="4" t="s">
        <v>34</v>
      </c>
      <c r="U5" s="4">
        <v>357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44620</v>
      </c>
      <c r="G6" s="6">
        <v>44621</v>
      </c>
      <c r="H6" s="4">
        <v>1</v>
      </c>
      <c r="I6" s="4">
        <v>1</v>
      </c>
      <c r="J6" s="4">
        <v>1</v>
      </c>
      <c r="K6" s="4" t="s">
        <v>30</v>
      </c>
      <c r="L6" s="4">
        <v>168.67</v>
      </c>
      <c r="M6" s="4">
        <v>168.67</v>
      </c>
      <c r="N6" s="4" t="s">
        <v>55</v>
      </c>
      <c r="O6" s="4" t="s">
        <v>32</v>
      </c>
      <c r="P6" s="4" t="s">
        <v>33</v>
      </c>
      <c r="Q6" s="4">
        <v>0</v>
      </c>
      <c r="R6" s="7">
        <v>44620</v>
      </c>
      <c r="S6" s="6">
        <v>44636</v>
      </c>
      <c r="T6" s="4" t="s">
        <v>34</v>
      </c>
      <c r="U6" s="4">
        <v>168.67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48</v>
      </c>
      <c r="E7" s="4" t="s">
        <v>57</v>
      </c>
      <c r="F7" s="6">
        <v>44620</v>
      </c>
      <c r="G7" s="6">
        <v>44621</v>
      </c>
      <c r="H7" s="4">
        <v>1</v>
      </c>
      <c r="I7" s="4">
        <v>1</v>
      </c>
      <c r="J7" s="4">
        <v>1</v>
      </c>
      <c r="K7" s="4" t="s">
        <v>30</v>
      </c>
      <c r="L7" s="4">
        <v>391</v>
      </c>
      <c r="M7" s="4">
        <v>391</v>
      </c>
      <c r="N7" s="4" t="s">
        <v>58</v>
      </c>
      <c r="O7" s="4" t="s">
        <v>32</v>
      </c>
      <c r="P7" s="4" t="s">
        <v>33</v>
      </c>
      <c r="Q7" s="4">
        <v>0</v>
      </c>
      <c r="R7" s="7">
        <v>44620</v>
      </c>
      <c r="S7" s="6">
        <v>44636</v>
      </c>
      <c r="T7" s="4" t="s">
        <v>34</v>
      </c>
      <c r="U7" s="4">
        <v>391</v>
      </c>
      <c r="V7" s="4">
        <v>0</v>
      </c>
      <c r="W7" s="4">
        <v>0</v>
      </c>
      <c r="X7" s="4" t="s">
        <v>35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44620</v>
      </c>
      <c r="G8" s="6">
        <v>44621</v>
      </c>
      <c r="H8" s="4">
        <v>1</v>
      </c>
      <c r="I8" s="4">
        <v>1</v>
      </c>
      <c r="J8" s="4">
        <v>1</v>
      </c>
      <c r="K8" s="4" t="s">
        <v>30</v>
      </c>
      <c r="L8" s="4">
        <v>168.67</v>
      </c>
      <c r="M8" s="4">
        <v>168.67</v>
      </c>
      <c r="N8" s="4" t="s">
        <v>61</v>
      </c>
      <c r="O8" s="4" t="s">
        <v>32</v>
      </c>
      <c r="P8" s="4" t="s">
        <v>33</v>
      </c>
      <c r="Q8" s="4">
        <v>0</v>
      </c>
      <c r="R8" s="7">
        <v>44620</v>
      </c>
      <c r="S8" s="6">
        <v>44636</v>
      </c>
      <c r="T8" s="4" t="s">
        <v>34</v>
      </c>
      <c r="U8" s="4">
        <v>168.67</v>
      </c>
      <c r="V8" s="4">
        <v>0</v>
      </c>
      <c r="W8" s="4">
        <v>0</v>
      </c>
      <c r="X8" s="4" t="s">
        <v>62</v>
      </c>
      <c r="Y8" s="4" t="s">
        <v>35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44620</v>
      </c>
      <c r="G9" s="6">
        <v>44621</v>
      </c>
      <c r="H9" s="4">
        <v>1</v>
      </c>
      <c r="I9" s="4">
        <v>1</v>
      </c>
      <c r="J9" s="4">
        <v>1</v>
      </c>
      <c r="K9" s="4" t="s">
        <v>30</v>
      </c>
      <c r="L9" s="4">
        <v>332.86</v>
      </c>
      <c r="M9" s="4">
        <v>332.86</v>
      </c>
      <c r="N9" s="4" t="s">
        <v>66</v>
      </c>
      <c r="O9" s="4" t="s">
        <v>32</v>
      </c>
      <c r="P9" s="4" t="s">
        <v>33</v>
      </c>
      <c r="Q9" s="4">
        <v>0</v>
      </c>
      <c r="R9" s="7">
        <v>44620</v>
      </c>
      <c r="S9" s="6">
        <v>44636</v>
      </c>
      <c r="T9" s="4" t="s">
        <v>34</v>
      </c>
      <c r="U9" s="4">
        <v>332.86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48</v>
      </c>
      <c r="E10" s="4" t="s">
        <v>68</v>
      </c>
      <c r="F10" s="6">
        <v>44620</v>
      </c>
      <c r="G10" s="6">
        <v>44621</v>
      </c>
      <c r="H10" s="4">
        <v>1</v>
      </c>
      <c r="I10" s="4">
        <v>1</v>
      </c>
      <c r="J10" s="4">
        <v>1</v>
      </c>
      <c r="K10" s="4" t="s">
        <v>30</v>
      </c>
      <c r="L10" s="4">
        <v>352.75</v>
      </c>
      <c r="M10" s="4">
        <v>352.75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44620</v>
      </c>
      <c r="S10" s="6">
        <v>44636</v>
      </c>
      <c r="T10" s="4" t="s">
        <v>34</v>
      </c>
      <c r="U10" s="4">
        <v>352.75</v>
      </c>
      <c r="V10" s="4">
        <v>0</v>
      </c>
      <c r="W10" s="4">
        <v>0</v>
      </c>
      <c r="X10" s="4" t="s">
        <v>35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48</v>
      </c>
      <c r="E11" s="4" t="s">
        <v>49</v>
      </c>
      <c r="F11" s="6">
        <v>44620</v>
      </c>
      <c r="G11" s="6">
        <v>44621</v>
      </c>
      <c r="H11" s="4">
        <v>2</v>
      </c>
      <c r="I11" s="4">
        <v>1</v>
      </c>
      <c r="J11" s="4">
        <v>2</v>
      </c>
      <c r="K11" s="4" t="s">
        <v>30</v>
      </c>
      <c r="L11" s="4">
        <v>714</v>
      </c>
      <c r="M11" s="4">
        <v>714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44620</v>
      </c>
      <c r="S11" s="6">
        <v>44636</v>
      </c>
      <c r="T11" s="4" t="s">
        <v>34</v>
      </c>
      <c r="U11" s="4">
        <v>714</v>
      </c>
      <c r="V11" s="4">
        <v>0</v>
      </c>
      <c r="W11" s="4">
        <v>0</v>
      </c>
      <c r="X11" s="4" t="s">
        <v>35</v>
      </c>
      <c r="Y11" s="4" t="s">
        <v>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"/>
  <sheetViews>
    <sheetView tabSelected="1" workbookViewId="0">
      <selection activeCell="A17" sqref="A17:G22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</v>
      </c>
    </row>
    <row r="2" s="4" customFormat="1" spans="1:9">
      <c r="A2" s="5">
        <v>17501415635</v>
      </c>
      <c r="B2" s="6">
        <v>44620</v>
      </c>
      <c r="C2" s="6">
        <v>44621</v>
      </c>
      <c r="D2" s="4">
        <v>406</v>
      </c>
      <c r="E2" s="4" t="str">
        <f>VLOOKUP(A2,HOP!A:L,12,0)</f>
        <v>406.00</v>
      </c>
      <c r="F2" s="4" t="str">
        <f>VLOOKUP(A2,HOP!A:C,3,0)</f>
        <v>2437194</v>
      </c>
      <c r="G2" s="4">
        <f>D2-E2</f>
        <v>0</v>
      </c>
      <c r="H2" s="4" t="str">
        <f>$H$1&amp;F2</f>
        <v>，2437194</v>
      </c>
      <c r="I2" s="4" t="str">
        <f>VLOOKUP(A2,HOP!A:U,21,0)</f>
        <v>直采</v>
      </c>
    </row>
    <row r="3" s="4" customFormat="1" spans="1:9">
      <c r="A3" s="5">
        <v>17509678689</v>
      </c>
      <c r="B3" s="6">
        <v>44620</v>
      </c>
      <c r="C3" s="6">
        <v>44621</v>
      </c>
      <c r="D3" s="4">
        <v>186.66</v>
      </c>
      <c r="E3" s="4" t="str">
        <f>VLOOKUP(A3,HOP!A:L,12,0)</f>
        <v>186.66</v>
      </c>
      <c r="F3" s="4" t="str">
        <f>VLOOKUP(A3,HOP!A:C,3,0)</f>
        <v>2439396</v>
      </c>
      <c r="G3" s="4">
        <f t="shared" ref="G3:G11" si="0">D3-E3</f>
        <v>0</v>
      </c>
      <c r="H3" s="4" t="str">
        <f t="shared" ref="H3:H11" si="1">$H$1&amp;F3</f>
        <v>，2439396</v>
      </c>
      <c r="I3" s="4" t="str">
        <f>VLOOKUP(A3,HOP!A:U,21,0)</f>
        <v>直采</v>
      </c>
    </row>
    <row r="4" s="4" customFormat="1" spans="1:9">
      <c r="A4" s="5">
        <v>17516858418</v>
      </c>
      <c r="B4" s="6">
        <v>44620</v>
      </c>
      <c r="C4" s="6">
        <v>44621</v>
      </c>
      <c r="D4" s="4">
        <v>579.74</v>
      </c>
      <c r="E4" s="4" t="str">
        <f>VLOOKUP(A4,HOP!A:L,12,0)</f>
        <v>579.74</v>
      </c>
      <c r="F4" s="4" t="str">
        <f>VLOOKUP(A4,HOP!A:C,3,0)</f>
        <v>2440784</v>
      </c>
      <c r="G4" s="4">
        <f t="shared" si="0"/>
        <v>0</v>
      </c>
      <c r="H4" s="4" t="str">
        <f t="shared" si="1"/>
        <v>，2440784</v>
      </c>
      <c r="I4" s="4" t="str">
        <f>VLOOKUP(A4,HOP!A:U,21,0)</f>
        <v>直连</v>
      </c>
    </row>
    <row r="5" s="4" customFormat="1" hidden="1" spans="1:10">
      <c r="A5" s="5">
        <v>17517248467</v>
      </c>
      <c r="B5" s="6">
        <v>44620</v>
      </c>
      <c r="C5" s="6">
        <v>44621</v>
      </c>
      <c r="D5" s="4">
        <v>357</v>
      </c>
      <c r="E5" s="4">
        <v>357</v>
      </c>
      <c r="F5" s="8" t="s">
        <v>75</v>
      </c>
      <c r="G5" s="4">
        <f t="shared" si="0"/>
        <v>0</v>
      </c>
      <c r="H5" s="4" t="str">
        <f t="shared" si="1"/>
        <v>，202203011039330025</v>
      </c>
      <c r="I5" s="4" t="e">
        <f>VLOOKUP(A5,HOP!A:U,21,0)</f>
        <v>#N/A</v>
      </c>
      <c r="J5" s="4">
        <v>3.1</v>
      </c>
    </row>
    <row r="6" s="4" customFormat="1" spans="1:9">
      <c r="A6" s="5">
        <v>17517530285</v>
      </c>
      <c r="B6" s="6">
        <v>44620</v>
      </c>
      <c r="C6" s="6">
        <v>44621</v>
      </c>
      <c r="D6" s="4">
        <v>168.67</v>
      </c>
      <c r="E6" s="4" t="str">
        <f>VLOOKUP(A6,HOP!A:L,12,0)</f>
        <v>168.67</v>
      </c>
      <c r="F6" s="4" t="str">
        <f>VLOOKUP(A6,HOP!A:C,3,0)</f>
        <v>2441157</v>
      </c>
      <c r="G6" s="4">
        <f t="shared" si="0"/>
        <v>0</v>
      </c>
      <c r="H6" s="4" t="str">
        <f t="shared" si="1"/>
        <v>，2441157</v>
      </c>
      <c r="I6" s="4" t="str">
        <f>VLOOKUP(A6,HOP!A:U,21,0)</f>
        <v>直连</v>
      </c>
    </row>
    <row r="7" s="4" customFormat="1" hidden="1" spans="1:10">
      <c r="A7" s="5">
        <v>17517531975</v>
      </c>
      <c r="B7" s="6">
        <v>44620</v>
      </c>
      <c r="C7" s="6">
        <v>44621</v>
      </c>
      <c r="D7" s="4">
        <v>391</v>
      </c>
      <c r="E7" s="4">
        <v>391</v>
      </c>
      <c r="F7" s="8" t="s">
        <v>76</v>
      </c>
      <c r="G7" s="4">
        <f t="shared" si="0"/>
        <v>0</v>
      </c>
      <c r="H7" s="4" t="str">
        <f t="shared" si="1"/>
        <v>，202203011038360025</v>
      </c>
      <c r="I7" s="4" t="e">
        <f>VLOOKUP(A7,HOP!A:U,21,0)</f>
        <v>#N/A</v>
      </c>
      <c r="J7" s="4">
        <v>3.1</v>
      </c>
    </row>
    <row r="8" s="4" customFormat="1" spans="1:9">
      <c r="A8" s="5">
        <v>17517732871</v>
      </c>
      <c r="B8" s="6">
        <v>44620</v>
      </c>
      <c r="C8" s="6">
        <v>44621</v>
      </c>
      <c r="D8" s="4">
        <v>168.67</v>
      </c>
      <c r="E8" s="4" t="str">
        <f>VLOOKUP(A8,HOP!A:L,12,0)</f>
        <v>168.67</v>
      </c>
      <c r="F8" s="4" t="str">
        <f>VLOOKUP(A8,HOP!A:C,3,0)</f>
        <v>2441288</v>
      </c>
      <c r="G8" s="4">
        <f t="shared" si="0"/>
        <v>0</v>
      </c>
      <c r="H8" s="4" t="str">
        <f t="shared" si="1"/>
        <v>，2441288</v>
      </c>
      <c r="I8" s="4" t="str">
        <f>VLOOKUP(A8,HOP!A:U,21,0)</f>
        <v>直连</v>
      </c>
    </row>
    <row r="9" s="4" customFormat="1" spans="1:9">
      <c r="A9" s="5">
        <v>17517853163</v>
      </c>
      <c r="B9" s="6">
        <v>44620</v>
      </c>
      <c r="C9" s="6">
        <v>44621</v>
      </c>
      <c r="D9" s="4">
        <v>332.86</v>
      </c>
      <c r="E9" s="4" t="str">
        <f>VLOOKUP(A9,HOP!A:L,12,0)</f>
        <v>332.86</v>
      </c>
      <c r="F9" s="4" t="str">
        <f>VLOOKUP(A9,HOP!A:C,3,0)</f>
        <v>2441354</v>
      </c>
      <c r="G9" s="4">
        <f t="shared" si="0"/>
        <v>0</v>
      </c>
      <c r="H9" s="4" t="str">
        <f t="shared" si="1"/>
        <v>，2441354</v>
      </c>
      <c r="I9" s="4" t="str">
        <f>VLOOKUP(A9,HOP!A:U,21,0)</f>
        <v>直连</v>
      </c>
    </row>
    <row r="10" s="4" customFormat="1" hidden="1" spans="1:10">
      <c r="A10" s="5">
        <v>17517960777</v>
      </c>
      <c r="B10" s="6">
        <v>44620</v>
      </c>
      <c r="C10" s="6">
        <v>44621</v>
      </c>
      <c r="D10" s="4">
        <v>352.75</v>
      </c>
      <c r="E10" s="4">
        <v>352.75</v>
      </c>
      <c r="F10" s="8" t="s">
        <v>77</v>
      </c>
      <c r="G10" s="4">
        <f t="shared" si="0"/>
        <v>0</v>
      </c>
      <c r="H10" s="4" t="str">
        <f t="shared" si="1"/>
        <v>，202203011042030021</v>
      </c>
      <c r="I10" s="4" t="e">
        <f>VLOOKUP(A10,HOP!A:U,21,0)</f>
        <v>#N/A</v>
      </c>
      <c r="J10" s="4">
        <v>3.1</v>
      </c>
    </row>
    <row r="11" s="4" customFormat="1" hidden="1" spans="1:10">
      <c r="A11" s="5">
        <v>17517841218</v>
      </c>
      <c r="B11" s="6">
        <v>44620</v>
      </c>
      <c r="C11" s="6">
        <v>44621</v>
      </c>
      <c r="D11" s="4">
        <v>714</v>
      </c>
      <c r="E11" s="4">
        <v>714</v>
      </c>
      <c r="F11" s="8" t="s">
        <v>78</v>
      </c>
      <c r="G11" s="4">
        <f t="shared" si="0"/>
        <v>0</v>
      </c>
      <c r="H11" s="4" t="str">
        <f t="shared" si="1"/>
        <v>，202203011043190021</v>
      </c>
      <c r="I11" s="4" t="e">
        <f>VLOOKUP(A11,HOP!A:U,21,0)</f>
        <v>#N/A</v>
      </c>
      <c r="J11" s="4">
        <v>3.1</v>
      </c>
    </row>
    <row r="13" spans="4:4">
      <c r="D13" s="4">
        <f>SUM(D2:D12)</f>
        <v>3657.35</v>
      </c>
    </row>
    <row r="17" spans="1:7">
      <c r="A17" s="4" t="s">
        <v>79</v>
      </c>
      <c r="F17" s="4">
        <v>592.66</v>
      </c>
      <c r="G17" s="4">
        <v>725.97</v>
      </c>
    </row>
    <row r="18" spans="1:7">
      <c r="A18" s="4" t="s">
        <v>80</v>
      </c>
      <c r="F18" s="4">
        <v>1249.94</v>
      </c>
      <c r="G18" s="4">
        <v>1531.1</v>
      </c>
    </row>
    <row r="19" spans="1:7">
      <c r="A19" s="4" t="s">
        <v>81</v>
      </c>
      <c r="F19" s="4">
        <v>1814.75</v>
      </c>
      <c r="G19" s="4">
        <v>2222.95</v>
      </c>
    </row>
    <row r="20" spans="1:7">
      <c r="A20" s="4" t="s">
        <v>82</v>
      </c>
      <c r="F20" s="4">
        <f>SUBTOTAL(9,F17:F19)</f>
        <v>3657.35</v>
      </c>
      <c r="G20" s="4">
        <f>SUBTOTAL(9,G17:G19)</f>
        <v>4480.02</v>
      </c>
    </row>
    <row r="21" spans="1:1">
      <c r="A21" s="4" t="s">
        <v>83</v>
      </c>
    </row>
  </sheetData>
  <autoFilter ref="A1:XFD13">
    <filterColumn colId="8">
      <filters blank="1">
        <filter val="直采"/>
        <filter val="直连"/>
      </filters>
    </filterColumn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1">
      <c r="A1" s="2" t="s">
        <v>84</v>
      </c>
      <c r="B1" s="2" t="s">
        <v>85</v>
      </c>
      <c r="C1" s="2" t="s">
        <v>86</v>
      </c>
      <c r="D1" s="2" t="s">
        <v>87</v>
      </c>
      <c r="E1" s="2" t="s">
        <v>13</v>
      </c>
      <c r="F1" s="2" t="s">
        <v>5</v>
      </c>
      <c r="G1" s="2" t="s">
        <v>6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96</v>
      </c>
      <c r="Q1" s="2" t="s">
        <v>97</v>
      </c>
      <c r="R1" s="2" t="s">
        <v>98</v>
      </c>
      <c r="S1" s="2" t="s">
        <v>99</v>
      </c>
      <c r="T1" s="2" t="s">
        <v>100</v>
      </c>
      <c r="U1" s="2" t="s">
        <v>101</v>
      </c>
    </row>
    <row r="2" s="1" customFormat="1" spans="1:21">
      <c r="A2" s="3">
        <v>17517853163</v>
      </c>
      <c r="B2" s="1" t="s">
        <v>102</v>
      </c>
      <c r="C2" s="1" t="s">
        <v>103</v>
      </c>
      <c r="D2" s="1" t="s">
        <v>104</v>
      </c>
      <c r="E2" s="1" t="s">
        <v>66</v>
      </c>
      <c r="F2" s="1" t="s">
        <v>102</v>
      </c>
      <c r="G2" s="1" t="s">
        <v>105</v>
      </c>
      <c r="H2" s="1" t="s">
        <v>106</v>
      </c>
      <c r="I2" s="1" t="s">
        <v>107</v>
      </c>
      <c r="J2" s="1" t="s">
        <v>108</v>
      </c>
      <c r="K2" s="1" t="s">
        <v>107</v>
      </c>
      <c r="L2" s="1" t="s">
        <v>107</v>
      </c>
      <c r="M2" s="1" t="s">
        <v>109</v>
      </c>
      <c r="N2" s="1" t="s">
        <v>109</v>
      </c>
      <c r="O2" s="1" t="s">
        <v>110</v>
      </c>
      <c r="P2" s="1" t="s">
        <v>111</v>
      </c>
      <c r="Q2" s="1" t="s">
        <v>112</v>
      </c>
      <c r="R2" s="1" t="s">
        <v>113</v>
      </c>
      <c r="S2" s="1" t="s">
        <v>114</v>
      </c>
      <c r="T2" s="1" t="s">
        <v>115</v>
      </c>
      <c r="U2" s="1" t="s">
        <v>116</v>
      </c>
    </row>
    <row r="3" s="1" customFormat="1" spans="1:21">
      <c r="A3" s="3">
        <v>17517732871</v>
      </c>
      <c r="B3" s="1" t="s">
        <v>102</v>
      </c>
      <c r="C3" s="1" t="s">
        <v>117</v>
      </c>
      <c r="D3" s="1" t="s">
        <v>118</v>
      </c>
      <c r="E3" s="1" t="s">
        <v>61</v>
      </c>
      <c r="F3" s="1" t="s">
        <v>102</v>
      </c>
      <c r="G3" s="1" t="s">
        <v>105</v>
      </c>
      <c r="H3" s="1" t="s">
        <v>106</v>
      </c>
      <c r="I3" s="1" t="s">
        <v>119</v>
      </c>
      <c r="J3" s="1" t="s">
        <v>108</v>
      </c>
      <c r="K3" s="1" t="s">
        <v>119</v>
      </c>
      <c r="L3" s="1" t="s">
        <v>119</v>
      </c>
      <c r="M3" s="1" t="s">
        <v>109</v>
      </c>
      <c r="N3" s="1" t="s">
        <v>109</v>
      </c>
      <c r="O3" s="1" t="s">
        <v>110</v>
      </c>
      <c r="P3" s="1" t="s">
        <v>111</v>
      </c>
      <c r="Q3" s="1" t="s">
        <v>112</v>
      </c>
      <c r="R3" s="1" t="s">
        <v>120</v>
      </c>
      <c r="S3" s="1" t="s">
        <v>114</v>
      </c>
      <c r="T3" s="1" t="s">
        <v>115</v>
      </c>
      <c r="U3" s="1" t="s">
        <v>116</v>
      </c>
    </row>
    <row r="4" s="1" customFormat="1" spans="1:21">
      <c r="A4" s="3">
        <v>17517530285</v>
      </c>
      <c r="B4" s="1" t="s">
        <v>102</v>
      </c>
      <c r="C4" s="1" t="s">
        <v>121</v>
      </c>
      <c r="D4" s="1" t="s">
        <v>118</v>
      </c>
      <c r="E4" s="1" t="s">
        <v>55</v>
      </c>
      <c r="F4" s="1" t="s">
        <v>102</v>
      </c>
      <c r="G4" s="1" t="s">
        <v>105</v>
      </c>
      <c r="H4" s="1" t="s">
        <v>106</v>
      </c>
      <c r="I4" s="1" t="s">
        <v>119</v>
      </c>
      <c r="J4" s="1" t="s">
        <v>108</v>
      </c>
      <c r="K4" s="1" t="s">
        <v>119</v>
      </c>
      <c r="L4" s="1" t="s">
        <v>119</v>
      </c>
      <c r="M4" s="1" t="s">
        <v>109</v>
      </c>
      <c r="N4" s="1" t="s">
        <v>109</v>
      </c>
      <c r="O4" s="1" t="s">
        <v>110</v>
      </c>
      <c r="P4" s="1" t="s">
        <v>111</v>
      </c>
      <c r="Q4" s="1" t="s">
        <v>112</v>
      </c>
      <c r="R4" s="1" t="s">
        <v>122</v>
      </c>
      <c r="S4" s="1" t="s">
        <v>114</v>
      </c>
      <c r="T4" s="1" t="s">
        <v>115</v>
      </c>
      <c r="U4" s="1" t="s">
        <v>116</v>
      </c>
    </row>
    <row r="5" s="1" customFormat="1" spans="1:21">
      <c r="A5" s="3">
        <v>17516858418</v>
      </c>
      <c r="B5" s="1" t="s">
        <v>102</v>
      </c>
      <c r="C5" s="1" t="s">
        <v>123</v>
      </c>
      <c r="D5" s="1" t="s">
        <v>124</v>
      </c>
      <c r="E5" s="1" t="s">
        <v>45</v>
      </c>
      <c r="F5" s="1" t="s">
        <v>102</v>
      </c>
      <c r="G5" s="1" t="s">
        <v>105</v>
      </c>
      <c r="H5" s="1" t="s">
        <v>106</v>
      </c>
      <c r="I5" s="1" t="s">
        <v>125</v>
      </c>
      <c r="J5" s="1" t="s">
        <v>108</v>
      </c>
      <c r="K5" s="1" t="s">
        <v>125</v>
      </c>
      <c r="L5" s="1" t="s">
        <v>125</v>
      </c>
      <c r="M5" s="1" t="s">
        <v>109</v>
      </c>
      <c r="N5" s="1" t="s">
        <v>109</v>
      </c>
      <c r="O5" s="1" t="s">
        <v>110</v>
      </c>
      <c r="P5" s="1" t="s">
        <v>111</v>
      </c>
      <c r="Q5" s="1" t="s">
        <v>112</v>
      </c>
      <c r="R5" s="1" t="s">
        <v>126</v>
      </c>
      <c r="S5" s="1" t="s">
        <v>114</v>
      </c>
      <c r="T5" s="1" t="s">
        <v>115</v>
      </c>
      <c r="U5" s="1" t="s">
        <v>116</v>
      </c>
    </row>
    <row r="6" s="1" customFormat="1" spans="1:21">
      <c r="A6" s="3">
        <v>17509678689</v>
      </c>
      <c r="B6" s="1" t="s">
        <v>102</v>
      </c>
      <c r="C6" s="1" t="s">
        <v>127</v>
      </c>
      <c r="D6" s="1" t="s">
        <v>128</v>
      </c>
      <c r="E6" s="1" t="s">
        <v>39</v>
      </c>
      <c r="F6" s="1" t="s">
        <v>102</v>
      </c>
      <c r="G6" s="1" t="s">
        <v>105</v>
      </c>
      <c r="H6" s="1" t="s">
        <v>106</v>
      </c>
      <c r="I6" s="1" t="s">
        <v>129</v>
      </c>
      <c r="J6" s="1" t="s">
        <v>108</v>
      </c>
      <c r="K6" s="1" t="s">
        <v>129</v>
      </c>
      <c r="L6" s="1" t="s">
        <v>129</v>
      </c>
      <c r="M6" s="1" t="s">
        <v>109</v>
      </c>
      <c r="N6" s="1" t="s">
        <v>109</v>
      </c>
      <c r="O6" s="1" t="s">
        <v>110</v>
      </c>
      <c r="P6" s="1" t="s">
        <v>111</v>
      </c>
      <c r="Q6" s="1" t="s">
        <v>112</v>
      </c>
      <c r="R6" s="1" t="s">
        <v>130</v>
      </c>
      <c r="S6" s="1" t="s">
        <v>114</v>
      </c>
      <c r="T6" s="1" t="s">
        <v>115</v>
      </c>
      <c r="U6" s="1" t="s">
        <v>131</v>
      </c>
    </row>
    <row r="7" s="1" customFormat="1" spans="1:21">
      <c r="A7" s="3">
        <v>17501415635</v>
      </c>
      <c r="B7" s="1" t="s">
        <v>132</v>
      </c>
      <c r="C7" s="1" t="s">
        <v>133</v>
      </c>
      <c r="D7" s="1" t="s">
        <v>134</v>
      </c>
      <c r="E7" s="1" t="s">
        <v>31</v>
      </c>
      <c r="F7" s="1" t="s">
        <v>102</v>
      </c>
      <c r="G7" s="1" t="s">
        <v>105</v>
      </c>
      <c r="H7" s="1" t="s">
        <v>106</v>
      </c>
      <c r="I7" s="1" t="s">
        <v>135</v>
      </c>
      <c r="J7" s="1" t="s">
        <v>108</v>
      </c>
      <c r="K7" s="1" t="s">
        <v>135</v>
      </c>
      <c r="L7" s="1" t="s">
        <v>135</v>
      </c>
      <c r="M7" s="1" t="s">
        <v>109</v>
      </c>
      <c r="N7" s="1" t="s">
        <v>109</v>
      </c>
      <c r="O7" s="1" t="s">
        <v>110</v>
      </c>
      <c r="P7" s="1" t="s">
        <v>111</v>
      </c>
      <c r="Q7" s="1" t="s">
        <v>112</v>
      </c>
      <c r="R7" s="1" t="s">
        <v>136</v>
      </c>
      <c r="S7" s="1" t="s">
        <v>114</v>
      </c>
      <c r="T7" s="1" t="s">
        <v>115</v>
      </c>
      <c r="U7" s="1" t="s">
        <v>131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2022-03-16T01:28:34Z</dcterms:created>
  <dcterms:modified xsi:type="dcterms:W3CDTF">2022-03-16T01:45:56Z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12F2087BF664430092AC0E0C089D0781</vt:lpwstr>
  </property>
  <property fmtid="{D5CDD505-2E9C-101B-9397-08002B2CF9AE}" pid="3" name="KSOProductBuildVer">
    <vt:lpwstr>2052-11.1.0.11365</vt:lpwstr>
  </property>
</Properties>
</file>