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<sst xmlns="http://schemas.openxmlformats.org/spreadsheetml/2006/main" count="288" uniqueCount="135">
  <si>
    <t>去哪儿网酒店预付对账单</t>
  </si>
  <si>
    <t>供应商名称：</t>
  </si>
  <si>
    <t>遇见时光</t>
  </si>
  <si>
    <t>结算周期：</t>
  </si>
  <si>
    <t>2022-03-16至2022-03-17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</si>
  <si>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</si>
  <si>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</si>
  <si>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</si>
  <si>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</si>
  <si>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</si>
  <si>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</si>
  <si>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</si>
  <si>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</si>
  <si>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</si>
  <si>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</si>
  <si>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</si>
  <si>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</si>
  <si>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</si>
  <si>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</si>
  <si>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</si>
  <si>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¥250.00</t>
  </si>
  <si>
    <t>¥34.00</t>
  </si>
  <si>
    <t>¥216.00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</si>
  <si>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</si>
  <si>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</si>
  <si>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</si>
  <si>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</si>
  <si>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</si>
  <si>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</si>
  <si>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</si>
  <si>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</si>
  <si>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</si>
  <si>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</si>
  <si>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</si>
  <si>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</si>
  <si>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</si>
  <si>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</si>
  <si>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</si>
  <si>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</si>
  <si>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</si>
  <si>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</si>
  <si>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</si>
  <si>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</si>
  <si>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</si>
  <si>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</si>
  <si>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</si>
  <si>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</si>
  <si>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</si>
  <si>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</si>
  <si>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</si>
  <si>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</si>
  <si>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</si>
  <si>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</si>
  <si>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</si>
  <si>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</si>
  <si>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</si>
  <si>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</si>
  <si>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</si>
  <si>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</si>
  <si>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</si>
  <si>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</si>
  <si>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</si>
  <si>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</si>
  <si>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</si>
  <si>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</si>
  <si>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</si>
  <si>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</si>
  <si>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</si>
  <si>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</si>
  <si>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102938205140</t>
  </si>
  <si>
    <t>酒店预付</t>
  </si>
  <si>
    <t>否</t>
  </si>
  <si>
    <t>普通</t>
  </si>
  <si>
    <t>417369425</t>
  </si>
  <si>
    <t>新田御庭精品酒店</t>
  </si>
  <si>
    <t>1616855</t>
  </si>
  <si>
    <t>张泳彬</t>
  </si>
  <si>
    <t>2022-03-16</t>
  </si>
  <si>
    <t>2022-03-17</t>
  </si>
  <si>
    <t>¥126.00</t>
  </si>
  <si>
    <t>¥17.00</t>
  </si>
  <si>
    <t>¥109.00</t>
  </si>
  <si>
    <t>优享特惠大床房</t>
  </si>
  <si>
    <t>WEBSITE</t>
  </si>
  <si>
    <t>102938884733</t>
  </si>
  <si>
    <t>417370373</t>
  </si>
  <si>
    <t>梅州明德酒店</t>
  </si>
  <si>
    <t>陈栩</t>
  </si>
  <si>
    <t>¥124.00</t>
  </si>
  <si>
    <t>¥107.00</t>
  </si>
  <si>
    <t>标准单人房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</si>
  <si>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</si>
  <si>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</si>
  <si>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</si>
  <si>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</si>
  <si>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</si>
  <si>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</si>
  <si>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</si>
  <si>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</si>
  <si>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</si>
  <si>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</si>
  <si>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</si>
  <si>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A220318111606481</t>
  </si>
  <si>
    <r>
      <t>总计：</t>
    </r>
    <r>
      <rPr>
        <sz val="10"/>
        <rFont val="Arial"/>
        <charset val="134"/>
      </rPr>
      <t>216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</si>
  <si>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</si>
  <si>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</si>
  <si>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</si>
  <si>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</si>
  <si>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</si>
  <si>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</si>
  <si>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</si>
  <si>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</si>
  <si>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</si>
  <si>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</si>
  <si>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</si>
  <si>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</si>
  <si>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</si>
  <si>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</si>
  <si>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</si>
  <si>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</si>
  <si>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</si>
  <si>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2470192</t>
  </si>
  <si>
    <t>--</t>
  </si>
  <si>
    <t>109.00</t>
  </si>
  <si>
    <t>RMB</t>
  </si>
  <si>
    <t>0</t>
  </si>
  <si>
    <t>0.00</t>
  </si>
  <si>
    <t>龙卷风国内直连</t>
  </si>
  <si>
    <t>2213</t>
  </si>
  <si>
    <t>2022-03-16 20:45:52</t>
  </si>
  <si>
    <t>汇智国际旅游发展有限公司</t>
  </si>
  <si>
    <t>直连</t>
  </si>
  <si>
    <t>2469213</t>
  </si>
  <si>
    <t>107.00</t>
  </si>
  <si>
    <t>2022-03-16 10:53:07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</si>
</sst>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13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34" fillId="30" borderId="17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89</v>
      </c>
      <c r="AD3" t="s">
        <v>6</v>
      </c>
      <c r="AE3" t="s">
        <v>90</v>
      </c>
      <c r="AF3" t="s">
        <v>83</v>
      </c>
      <c r="AG3" t="s">
        <v>71</v>
      </c>
      <c r="AH3" t="s">
        <v>19</v>
      </c>
    </row>
    <row r="4" customHeight="1" spans="1:32">
      <c r="A4" s="10" t="s">
        <v>91</v>
      </c>
      <c r="B4" s="10"/>
      <c r="C4" s="10" t="s">
        <v>92</v>
      </c>
      <c r="D4" s="10"/>
      <c r="E4" s="10"/>
      <c r="F4" s="10"/>
      <c r="G4" s="10" t="s">
        <v>92</v>
      </c>
      <c r="H4" s="10" t="s">
        <v>92</v>
      </c>
      <c r="I4" s="10" t="s">
        <v>92</v>
      </c>
      <c r="J4" s="10" t="s">
        <v>92</v>
      </c>
      <c r="K4" s="10" t="s">
        <v>92</v>
      </c>
      <c r="L4" s="10" t="s">
        <v>92</v>
      </c>
      <c r="M4" s="10" t="s">
        <v>92</v>
      </c>
      <c r="N4" s="10" t="s">
        <v>92</v>
      </c>
      <c r="O4" s="10" t="s">
        <v>92</v>
      </c>
      <c r="P4" s="10" t="s">
        <v>92</v>
      </c>
      <c r="Q4" s="10"/>
      <c r="R4" s="13" t="s">
        <v>20</v>
      </c>
      <c r="S4" s="13" t="s">
        <v>19</v>
      </c>
      <c r="T4" s="10" t="s">
        <v>92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92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93</v>
      </c>
      <c r="B1" s="4" t="s">
        <v>94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95</v>
      </c>
      <c r="H1" s="4" t="s">
        <v>96</v>
      </c>
      <c r="I1" s="4" t="s">
        <v>13</v>
      </c>
      <c r="J1" s="4" t="s">
        <v>17</v>
      </c>
      <c r="K1" s="4" t="s">
        <v>18</v>
      </c>
      <c r="L1" s="9" t="s">
        <v>97</v>
      </c>
      <c r="M1" s="4" t="s">
        <v>98</v>
      </c>
      <c r="N1" s="4" t="s">
        <v>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109</v>
      </c>
      <c r="E2" t="str">
        <f>VLOOKUP(A2,HOP!A:L,12,0)</f>
        <v>109.00</v>
      </c>
      <c r="F2" t="str">
        <f>VLOOKUP(A2,HOP!A:C,3,0)</f>
        <v>2470192</v>
      </c>
      <c r="G2">
        <f>D2-E2</f>
        <v>0</v>
      </c>
      <c r="H2" t="str">
        <f>$H$1&amp;F2</f>
        <v>，2470192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107</v>
      </c>
      <c r="E3" t="str">
        <f>VLOOKUP(A3,HOP!A:L,12,0)</f>
        <v>107.00</v>
      </c>
      <c r="F3" t="str">
        <f>VLOOKUP(A3,HOP!A:C,3,0)</f>
        <v>2469213</v>
      </c>
      <c r="G3">
        <f>D3-E3</f>
        <v>0</v>
      </c>
      <c r="H3" t="str">
        <f>$H$1&amp;F3</f>
        <v>，2469213</v>
      </c>
      <c r="I3" t="str">
        <f>VLOOKUP(A3,HOP!A:U,21,0)</f>
        <v>直连</v>
      </c>
    </row>
    <row r="5" spans="4:4">
      <c r="D5" s="3">
        <f>SUM(D2:D4)</f>
        <v>216</v>
      </c>
    </row>
    <row r="6" ht="14.25" spans="4:4">
      <c r="D6" s="8" t="s">
        <v>22</v>
      </c>
    </row>
    <row r="10" spans="1:1">
      <c r="A10" t="s">
        <v>102</v>
      </c>
    </row>
    <row r="11" spans="1:1">
      <c r="A11" s="5" t="s">
        <v>103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9" sqref="A9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104</v>
      </c>
      <c r="B1" s="2" t="s">
        <v>105</v>
      </c>
      <c r="C1" s="2" t="s">
        <v>106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</row>
    <row r="2" s="1" customFormat="1" spans="1:21">
      <c r="A2" s="1" t="s">
        <v>69</v>
      </c>
      <c r="B2" s="1" t="s">
        <v>77</v>
      </c>
      <c r="C2" s="1" t="s">
        <v>121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71</v>
      </c>
      <c r="T2" s="1" t="s">
        <v>130</v>
      </c>
      <c r="U2" s="1" t="s">
        <v>131</v>
      </c>
    </row>
    <row r="3" s="1" customFormat="1" spans="1:21">
      <c r="A3" s="1" t="s">
        <v>84</v>
      </c>
      <c r="B3" s="1" t="s">
        <v>77</v>
      </c>
      <c r="C3" s="1" t="s">
        <v>132</v>
      </c>
      <c r="D3" s="1" t="s">
        <v>86</v>
      </c>
      <c r="E3" s="1" t="s">
        <v>87</v>
      </c>
      <c r="F3" s="1" t="s">
        <v>77</v>
      </c>
      <c r="G3" s="1" t="s">
        <v>78</v>
      </c>
      <c r="H3" s="1" t="s">
        <v>122</v>
      </c>
      <c r="I3" s="1" t="s">
        <v>133</v>
      </c>
      <c r="J3" s="1" t="s">
        <v>124</v>
      </c>
      <c r="K3" s="1" t="s">
        <v>133</v>
      </c>
      <c r="L3" s="1" t="s">
        <v>133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134</v>
      </c>
      <c r="S3" s="1" t="s">
        <v>71</v>
      </c>
      <c r="T3" s="1" t="s">
        <v>130</v>
      </c>
      <c r="U3" s="1" t="s">
        <v>131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2022-03-18T03:14:44Z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38D6D52B3E7D4405B777E9CF983D66BF</vt:lpwstr>
  </property>
</Properties>
</file>