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对账!$A$1:$I$8</definedName>
  </definedNames>
  <calcPr calcId="144525"/>
</workbook>
</file>

<file path=xl/sharedStrings.xml><?xml version="1.0" encoding="utf-8"?>
<sst xmlns="http://schemas.openxmlformats.org/spreadsheetml/2006/main" count="474" uniqueCount="194">
  <si>
    <t>去哪儿网酒店预付对账单</t>
  </si>
  <si>
    <t>供应商名称：</t>
  </si>
  <si>
    <t>港丰国际</t>
  </si>
  <si>
    <t>结算周期：</t>
  </si>
  <si>
    <t>2022-03-14至2022-03-20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</si>
  <si>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</si>
  <si>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</si>
  <si>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</si>
  <si>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</si>
  <si>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</si>
  <si>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</si>
  <si>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</si>
  <si>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</si>
  <si>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</si>
  <si>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</si>
  <si>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</si>
  <si>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</si>
  <si>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</si>
  <si>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</si>
  <si>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</si>
  <si>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¥4,738.00</t>
  </si>
  <si>
    <t>¥2,974.00</t>
  </si>
  <si>
    <t>¥180.00</t>
  </si>
  <si>
    <t>-¥362.00</t>
  </si>
  <si>
    <t>¥1,222.00</t>
  </si>
  <si>
    <t>分类信息</t>
  </si>
  <si>
    <t>业务类型</t>
  </si>
  <si>
    <t>酒店预付（点击查看明细）</t>
  </si>
  <si>
    <t>¥1,584.00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</si>
  <si>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</si>
  <si>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</si>
  <si>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</si>
  <si>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</si>
  <si>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</si>
  <si>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</si>
  <si>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</si>
  <si>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</si>
  <si>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</si>
  <si>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</si>
  <si>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</si>
  <si>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</si>
  <si>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</si>
  <si>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</si>
  <si>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</si>
  <si>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</si>
  <si>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</si>
  <si>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</si>
  <si>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</si>
  <si>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</si>
  <si>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</si>
  <si>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</si>
  <si>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</si>
  <si>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</si>
  <si>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</si>
  <si>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</si>
  <si>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</si>
  <si>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</si>
  <si>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</si>
  <si>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</si>
  <si>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</si>
  <si>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</si>
  <si>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</si>
  <si>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</si>
  <si>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</si>
  <si>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</si>
  <si>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</si>
  <si>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</si>
  <si>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</si>
  <si>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</si>
  <si>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</si>
  <si>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</si>
  <si>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</si>
  <si>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702935814885</t>
  </si>
  <si>
    <t>2464246</t>
  </si>
  <si>
    <t>酒店预付</t>
  </si>
  <si>
    <t>否</t>
  </si>
  <si>
    <t>普通</t>
  </si>
  <si>
    <t>221936402</t>
  </si>
  <si>
    <t>苏丹洞穴套房酒店</t>
  </si>
  <si>
    <t>1619975</t>
  </si>
  <si>
    <t>MA/XIMAI|CHEN/HAORAN</t>
  </si>
  <si>
    <t>2022-03-13</t>
  </si>
  <si>
    <t>2022-04-23</t>
  </si>
  <si>
    <t>2022-04-25</t>
  </si>
  <si>
    <t>2022-03-17 05:01:41</t>
  </si>
  <si>
    <t>Suite</t>
  </si>
  <si>
    <t>WEBSITE</t>
  </si>
  <si>
    <t>702939097471</t>
  </si>
  <si>
    <t>2471215</t>
  </si>
  <si>
    <t>194902862</t>
  </si>
  <si>
    <t>乐纳优@普拉欣酒店</t>
  </si>
  <si>
    <t>TAN/LAYYAM</t>
  </si>
  <si>
    <t>2022-03-17</t>
  </si>
  <si>
    <t>2022-03-18</t>
  </si>
  <si>
    <t>¥243.00</t>
  </si>
  <si>
    <t>¥22.00</t>
  </si>
  <si>
    <t>¥221.00</t>
  </si>
  <si>
    <t>deluxe twin room</t>
  </si>
  <si>
    <t>702912665006</t>
  </si>
  <si>
    <t>2423526</t>
  </si>
  <si>
    <t>158556686</t>
  </si>
  <si>
    <t>曼谷天空风景酒店 (SHA Plus+)</t>
  </si>
  <si>
    <t>YUAN/MENG</t>
  </si>
  <si>
    <t>2022-02-18</t>
  </si>
  <si>
    <t>2022-03-19</t>
  </si>
  <si>
    <t>¥566.00</t>
  </si>
  <si>
    <t>¥53.00</t>
  </si>
  <si>
    <t>¥513.00</t>
  </si>
  <si>
    <t>Premier Room</t>
  </si>
  <si>
    <t>702940556305</t>
  </si>
  <si>
    <t>2472313</t>
  </si>
  <si>
    <t>158582144</t>
  </si>
  <si>
    <t>泗水瓦萨酒店</t>
  </si>
  <si>
    <t>LI/SUXIN</t>
  </si>
  <si>
    <t>¥261.00</t>
  </si>
  <si>
    <t>¥29.00</t>
  </si>
  <si>
    <t>¥232.00</t>
  </si>
  <si>
    <t>Select King Bed Room</t>
  </si>
  <si>
    <t>702933364773</t>
  </si>
  <si>
    <t>2460803</t>
  </si>
  <si>
    <t>158593418</t>
  </si>
  <si>
    <t>巴比伦海牙酒店</t>
  </si>
  <si>
    <t>WU/ZHENDA</t>
  </si>
  <si>
    <t>2022-03-11</t>
  </si>
  <si>
    <t>2022-03-20</t>
  </si>
  <si>
    <t>¥694.00</t>
  </si>
  <si>
    <t>¥76.00</t>
  </si>
  <si>
    <t>¥618.00</t>
  </si>
  <si>
    <t>standard twin bed room</t>
  </si>
  <si>
    <t>合计</t>
  </si>
  <si>
    <t/>
  </si>
  <si>
    <t>¥1,764.00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</si>
  <si>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</si>
  <si>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</si>
  <si>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</si>
  <si>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</si>
  <si>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</si>
  <si>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</si>
  <si>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</si>
  <si>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chase_deduct_apU4220307183215178</t>
  </si>
  <si>
    <t>702928588434</t>
  </si>
  <si>
    <t>1150251</t>
  </si>
  <si>
    <t>赔付-房费追回</t>
  </si>
  <si>
    <t>-¥181.00</t>
  </si>
  <si>
    <t>--</t>
  </si>
  <si>
    <t>生成追赔task#追赔系统-预付扣款直连#</t>
  </si>
  <si>
    <t>NITPH20220307181556147614</t>
  </si>
  <si>
    <t>chase_deduct_t6rO220307180059758</t>
  </si>
  <si>
    <t>702928256557</t>
  </si>
  <si>
    <t>NITPH20220307154303895601</t>
  </si>
  <si>
    <t>返现日期</t>
  </si>
  <si>
    <t>，</t>
  </si>
  <si>
    <r>
      <t>本期扣款</t>
    </r>
    <r>
      <rPr>
        <sz val="10"/>
        <rFont val="Arial"/>
        <charset val="134"/>
      </rPr>
      <t>181</t>
    </r>
    <r>
      <rPr>
        <sz val="10"/>
        <rFont val="宋体"/>
        <charset val="134"/>
      </rPr>
      <t>元</t>
    </r>
  </si>
  <si>
    <t>A220322110237481</t>
  </si>
  <si>
    <t>A220322110300481</t>
  </si>
  <si>
    <r>
      <t>总计：</t>
    </r>
    <r>
      <rPr>
        <sz val="10"/>
        <rFont val="Arial"/>
        <charset val="134"/>
      </rPr>
      <t>1222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</si>
  <si>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</si>
  <si>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</si>
  <si>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</si>
  <si>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</si>
  <si>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</si>
  <si>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</si>
  <si>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</si>
  <si>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</si>
  <si>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</si>
  <si>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</si>
  <si>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</si>
  <si>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</si>
  <si>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</si>
  <si>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</si>
  <si>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</si>
  <si>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</si>
  <si>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</si>
  <si>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LI SUXIN</t>
  </si>
  <si>
    <t>退房日周结</t>
  </si>
  <si>
    <t>232.00</t>
  </si>
  <si>
    <t>RMB</t>
  </si>
  <si>
    <t>0</t>
  </si>
  <si>
    <t>0.00</t>
  </si>
  <si>
    <t>去哪儿直连</t>
  </si>
  <si>
    <t>31</t>
  </si>
  <si>
    <t>2022-03-18 09:07:49</t>
  </si>
  <si>
    <t>汇智国际旅游发展有限公司</t>
  </si>
  <si>
    <t>直连</t>
  </si>
  <si>
    <t>TAN LAYYAM</t>
  </si>
  <si>
    <t>221.00</t>
  </si>
  <si>
    <t>2022-03-17 14:57:48</t>
  </si>
  <si>
    <t>WU ZHENDA</t>
  </si>
  <si>
    <t>618.00</t>
  </si>
  <si>
    <t>2022-03-11 01:57:51</t>
  </si>
  <si>
    <t>YUAN MENG</t>
  </si>
  <si>
    <t>513.00</t>
  </si>
  <si>
    <t>2022-02-20 16:16:51</t>
  </si>
  <si>
    <t>直采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</si>
</sst>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1" borderId="11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23" borderId="15" applyNumberFormat="0" applyFon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9" fillId="22" borderId="14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1" fillId="22" borderId="11" applyNumberFormat="0" applyAlignment="0" applyProtection="0">
      <alignment vertical="center"/>
    </xf>
    <xf numFmtId="0" fontId="32" fillId="28" borderId="16" applyNumberForma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5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9" t="s">
        <v>19</v>
      </c>
      <c r="K5" s="9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5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9" t="s">
        <v>19</v>
      </c>
      <c r="K8" s="9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"/>
  <sheetViews>
    <sheetView topLeftCell="U1" workbookViewId="0">
      <selection activeCell="U1" sqref="$A1:$XFD1048576"/>
    </sheetView>
  </sheetViews>
  <sheetFormatPr defaultColWidth="9.14285714285714" defaultRowHeight="12.75" outlineLevelRow="6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2</v>
      </c>
      <c r="N2" s="7" t="s">
        <v>81</v>
      </c>
      <c r="O2" s="7" t="s">
        <v>82</v>
      </c>
      <c r="P2" s="7" t="s">
        <v>83</v>
      </c>
      <c r="Q2" s="7"/>
      <c r="R2" s="12" t="s">
        <v>21</v>
      </c>
      <c r="S2" s="14" t="s">
        <v>21</v>
      </c>
      <c r="T2" s="7" t="s">
        <v>84</v>
      </c>
      <c r="U2" s="12" t="s">
        <v>19</v>
      </c>
      <c r="V2" s="12" t="s">
        <v>19</v>
      </c>
      <c r="W2" s="14" t="s">
        <v>19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19</v>
      </c>
      <c r="AD2" t="s">
        <v>6</v>
      </c>
      <c r="AE2" t="s">
        <v>85</v>
      </c>
      <c r="AF2" t="s">
        <v>86</v>
      </c>
      <c r="AG2" t="s">
        <v>75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89</v>
      </c>
      <c r="H3" s="7" t="s">
        <v>90</v>
      </c>
      <c r="I3" s="7" t="s">
        <v>79</v>
      </c>
      <c r="J3" s="7" t="s">
        <v>2</v>
      </c>
      <c r="K3" s="7" t="s">
        <v>91</v>
      </c>
      <c r="L3" s="7">
        <v>1</v>
      </c>
      <c r="M3" s="7">
        <v>1</v>
      </c>
      <c r="N3" s="7" t="s">
        <v>92</v>
      </c>
      <c r="O3" s="7" t="s">
        <v>92</v>
      </c>
      <c r="P3" s="7" t="s">
        <v>93</v>
      </c>
      <c r="Q3" s="7"/>
      <c r="R3" s="12" t="s">
        <v>94</v>
      </c>
      <c r="S3" s="14" t="s">
        <v>19</v>
      </c>
      <c r="T3" s="7"/>
      <c r="U3" s="12" t="s">
        <v>19</v>
      </c>
      <c r="V3" s="12" t="s">
        <v>94</v>
      </c>
      <c r="W3" s="14" t="s">
        <v>95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86</v>
      </c>
      <c r="AG3" t="s">
        <v>75</v>
      </c>
      <c r="AH3" t="s">
        <v>19</v>
      </c>
    </row>
    <row r="4" ht="14.25" customHeight="1" spans="1:34">
      <c r="A4" s="6" t="s">
        <v>98</v>
      </c>
      <c r="B4" s="6" t="s">
        <v>99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100</v>
      </c>
      <c r="H4" s="7" t="s">
        <v>101</v>
      </c>
      <c r="I4" s="7" t="s">
        <v>79</v>
      </c>
      <c r="J4" s="7" t="s">
        <v>2</v>
      </c>
      <c r="K4" s="7" t="s">
        <v>102</v>
      </c>
      <c r="L4" s="7">
        <v>1</v>
      </c>
      <c r="M4" s="7">
        <v>1</v>
      </c>
      <c r="N4" s="7" t="s">
        <v>103</v>
      </c>
      <c r="O4" s="7" t="s">
        <v>93</v>
      </c>
      <c r="P4" s="7" t="s">
        <v>104</v>
      </c>
      <c r="Q4" s="7"/>
      <c r="R4" s="12" t="s">
        <v>105</v>
      </c>
      <c r="S4" s="14" t="s">
        <v>19</v>
      </c>
      <c r="T4" s="7"/>
      <c r="U4" s="12" t="s">
        <v>19</v>
      </c>
      <c r="V4" s="12" t="s">
        <v>105</v>
      </c>
      <c r="W4" s="14" t="s">
        <v>106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107</v>
      </c>
      <c r="AD4" t="s">
        <v>6</v>
      </c>
      <c r="AE4" t="s">
        <v>108</v>
      </c>
      <c r="AF4" t="s">
        <v>86</v>
      </c>
      <c r="AG4" t="s">
        <v>75</v>
      </c>
      <c r="AH4" t="s">
        <v>19</v>
      </c>
    </row>
    <row r="5" ht="14.25" customHeight="1" spans="1:34">
      <c r="A5" s="6" t="s">
        <v>109</v>
      </c>
      <c r="B5" s="6" t="s">
        <v>110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111</v>
      </c>
      <c r="H5" s="7" t="s">
        <v>112</v>
      </c>
      <c r="I5" s="7" t="s">
        <v>79</v>
      </c>
      <c r="J5" s="7" t="s">
        <v>2</v>
      </c>
      <c r="K5" s="7" t="s">
        <v>113</v>
      </c>
      <c r="L5" s="7">
        <v>1</v>
      </c>
      <c r="M5" s="7">
        <v>1</v>
      </c>
      <c r="N5" s="7" t="s">
        <v>93</v>
      </c>
      <c r="O5" s="7" t="s">
        <v>93</v>
      </c>
      <c r="P5" s="7" t="s">
        <v>104</v>
      </c>
      <c r="Q5" s="7"/>
      <c r="R5" s="12" t="s">
        <v>114</v>
      </c>
      <c r="S5" s="14" t="s">
        <v>19</v>
      </c>
      <c r="T5" s="7"/>
      <c r="U5" s="12" t="s">
        <v>19</v>
      </c>
      <c r="V5" s="12" t="s">
        <v>114</v>
      </c>
      <c r="W5" s="14" t="s">
        <v>115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116</v>
      </c>
      <c r="AD5" t="s">
        <v>6</v>
      </c>
      <c r="AE5" t="s">
        <v>117</v>
      </c>
      <c r="AF5" t="s">
        <v>86</v>
      </c>
      <c r="AG5" t="s">
        <v>75</v>
      </c>
      <c r="AH5" t="s">
        <v>19</v>
      </c>
    </row>
    <row r="6" ht="14.25" customHeight="1" spans="1:34">
      <c r="A6" s="6" t="s">
        <v>118</v>
      </c>
      <c r="B6" s="6" t="s">
        <v>119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120</v>
      </c>
      <c r="H6" s="7" t="s">
        <v>121</v>
      </c>
      <c r="I6" s="7" t="s">
        <v>79</v>
      </c>
      <c r="J6" s="7" t="s">
        <v>2</v>
      </c>
      <c r="K6" s="7" t="s">
        <v>122</v>
      </c>
      <c r="L6" s="7">
        <v>1</v>
      </c>
      <c r="M6" s="7">
        <v>1</v>
      </c>
      <c r="N6" s="7" t="s">
        <v>123</v>
      </c>
      <c r="O6" s="7" t="s">
        <v>104</v>
      </c>
      <c r="P6" s="7" t="s">
        <v>124</v>
      </c>
      <c r="Q6" s="7"/>
      <c r="R6" s="12" t="s">
        <v>125</v>
      </c>
      <c r="S6" s="14" t="s">
        <v>19</v>
      </c>
      <c r="T6" s="7"/>
      <c r="U6" s="12" t="s">
        <v>19</v>
      </c>
      <c r="V6" s="12" t="s">
        <v>125</v>
      </c>
      <c r="W6" s="14" t="s">
        <v>126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127</v>
      </c>
      <c r="AD6" t="s">
        <v>6</v>
      </c>
      <c r="AE6" t="s">
        <v>128</v>
      </c>
      <c r="AF6" t="s">
        <v>86</v>
      </c>
      <c r="AG6" t="s">
        <v>75</v>
      </c>
      <c r="AH6" t="s">
        <v>19</v>
      </c>
    </row>
    <row r="7" customHeight="1" spans="1:32">
      <c r="A7" s="10" t="s">
        <v>129</v>
      </c>
      <c r="B7" s="10"/>
      <c r="C7" s="10" t="s">
        <v>130</v>
      </c>
      <c r="D7" s="10"/>
      <c r="E7" s="10"/>
      <c r="F7" s="10"/>
      <c r="G7" s="10" t="s">
        <v>130</v>
      </c>
      <c r="H7" s="10" t="s">
        <v>130</v>
      </c>
      <c r="I7" s="10" t="s">
        <v>130</v>
      </c>
      <c r="J7" s="10" t="s">
        <v>130</v>
      </c>
      <c r="K7" s="10" t="s">
        <v>130</v>
      </c>
      <c r="L7" s="10" t="s">
        <v>130</v>
      </c>
      <c r="M7" s="10" t="s">
        <v>130</v>
      </c>
      <c r="N7" s="10" t="s">
        <v>130</v>
      </c>
      <c r="O7" s="10" t="s">
        <v>130</v>
      </c>
      <c r="P7" s="10" t="s">
        <v>130</v>
      </c>
      <c r="Q7" s="10"/>
      <c r="R7" s="13" t="s">
        <v>20</v>
      </c>
      <c r="S7" s="13" t="s">
        <v>21</v>
      </c>
      <c r="T7" s="10" t="s">
        <v>130</v>
      </c>
      <c r="U7" s="13"/>
      <c r="V7" s="13" t="s">
        <v>131</v>
      </c>
      <c r="W7" s="13" t="s">
        <v>22</v>
      </c>
      <c r="X7" s="13"/>
      <c r="Y7" s="13"/>
      <c r="Z7" s="13"/>
      <c r="AA7" s="10"/>
      <c r="AB7" s="13"/>
      <c r="AC7" s="10"/>
      <c r="AD7" s="10" t="s">
        <v>130</v>
      </c>
      <c r="AE7" s="10"/>
      <c r="AF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K2" sqref="K2:K3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132</v>
      </c>
      <c r="B1" s="4" t="s">
        <v>133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134</v>
      </c>
      <c r="H1" s="4" t="s">
        <v>135</v>
      </c>
      <c r="I1" s="4" t="s">
        <v>13</v>
      </c>
      <c r="J1" s="4" t="s">
        <v>17</v>
      </c>
      <c r="K1" s="4" t="s">
        <v>18</v>
      </c>
      <c r="L1" s="11" t="s">
        <v>136</v>
      </c>
      <c r="M1" s="4" t="s">
        <v>137</v>
      </c>
      <c r="N1" s="4" t="s">
        <v>138</v>
      </c>
    </row>
    <row r="2" ht="14.25" customHeight="1" spans="1:256">
      <c r="A2" s="6" t="s">
        <v>139</v>
      </c>
      <c r="B2" s="7" t="s">
        <v>140</v>
      </c>
      <c r="C2" s="7" t="s">
        <v>141</v>
      </c>
      <c r="D2" s="7" t="s">
        <v>2</v>
      </c>
      <c r="E2" s="7" t="s">
        <v>76</v>
      </c>
      <c r="F2" s="7" t="s">
        <v>75</v>
      </c>
      <c r="G2" s="7" t="s">
        <v>93</v>
      </c>
      <c r="H2" s="7" t="s">
        <v>142</v>
      </c>
      <c r="I2" s="12" t="s">
        <v>143</v>
      </c>
      <c r="J2" s="12" t="s">
        <v>19</v>
      </c>
      <c r="K2" s="12" t="s">
        <v>143</v>
      </c>
      <c r="L2" s="7" t="s">
        <v>144</v>
      </c>
      <c r="M2" s="7" t="s">
        <v>145</v>
      </c>
      <c r="N2" s="7" t="s">
        <v>146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147</v>
      </c>
      <c r="B3" s="7" t="s">
        <v>148</v>
      </c>
      <c r="C3" s="7" t="s">
        <v>141</v>
      </c>
      <c r="D3" s="7" t="s">
        <v>2</v>
      </c>
      <c r="E3" s="7" t="s">
        <v>76</v>
      </c>
      <c r="F3" s="7" t="s">
        <v>75</v>
      </c>
      <c r="G3" s="7" t="s">
        <v>93</v>
      </c>
      <c r="H3" s="7" t="s">
        <v>142</v>
      </c>
      <c r="I3" s="12" t="s">
        <v>143</v>
      </c>
      <c r="J3" s="12" t="s">
        <v>19</v>
      </c>
      <c r="K3" s="12" t="s">
        <v>143</v>
      </c>
      <c r="L3" s="7" t="s">
        <v>144</v>
      </c>
      <c r="M3" s="7" t="s">
        <v>145</v>
      </c>
      <c r="N3" s="7" t="s">
        <v>149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customHeight="1" spans="1:14">
      <c r="A4" s="10" t="s">
        <v>129</v>
      </c>
      <c r="B4" s="10" t="s">
        <v>130</v>
      </c>
      <c r="C4" s="10" t="s">
        <v>130</v>
      </c>
      <c r="D4" s="10" t="s">
        <v>130</v>
      </c>
      <c r="E4" s="10"/>
      <c r="F4" s="10"/>
      <c r="G4" s="10" t="s">
        <v>130</v>
      </c>
      <c r="H4" s="10" t="s">
        <v>130</v>
      </c>
      <c r="I4" s="13" t="s">
        <v>23</v>
      </c>
      <c r="J4" s="13"/>
      <c r="K4" s="13"/>
      <c r="L4" s="10"/>
      <c r="M4" s="10" t="s">
        <v>130</v>
      </c>
      <c r="N4" t="s">
        <v>130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150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"/>
  <sheetViews>
    <sheetView tabSelected="1" workbookViewId="0">
      <selection activeCell="A14" sqref="A14:C1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151</v>
      </c>
    </row>
    <row r="2" ht="14.25" hidden="1" customHeight="1" spans="1:9">
      <c r="A2" s="6" t="s">
        <v>72</v>
      </c>
      <c r="B2" s="7" t="s">
        <v>82</v>
      </c>
      <c r="C2" s="7" t="s">
        <v>83</v>
      </c>
      <c r="D2" s="3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t="14.25" customHeight="1" spans="1:9">
      <c r="A3" s="6" t="s">
        <v>87</v>
      </c>
      <c r="B3" s="7" t="s">
        <v>92</v>
      </c>
      <c r="C3" s="7" t="s">
        <v>93</v>
      </c>
      <c r="D3" s="3">
        <v>221</v>
      </c>
      <c r="E3" t="str">
        <f>VLOOKUP(A3,HOP!A:L,12,0)</f>
        <v>221.00</v>
      </c>
      <c r="F3" t="str">
        <f>VLOOKUP(A3,HOP!A:C,3,0)</f>
        <v>2471215</v>
      </c>
      <c r="G3">
        <f t="shared" ref="G3:G8" si="0">D3-E3</f>
        <v>0</v>
      </c>
      <c r="H3" t="str">
        <f t="shared" ref="H3:H8" si="1">$H$1&amp;F3</f>
        <v>，2471215</v>
      </c>
      <c r="I3" t="str">
        <f>VLOOKUP(A3,HOP!A:U,21,0)</f>
        <v>直连</v>
      </c>
    </row>
    <row r="4" ht="14.25" customHeight="1" spans="1:9">
      <c r="A4" s="6" t="s">
        <v>98</v>
      </c>
      <c r="B4" s="7" t="s">
        <v>93</v>
      </c>
      <c r="C4" s="7" t="s">
        <v>104</v>
      </c>
      <c r="D4" s="3">
        <v>513</v>
      </c>
      <c r="E4" t="str">
        <f>VLOOKUP(A4,HOP!A:L,12,0)</f>
        <v>513.00</v>
      </c>
      <c r="F4" t="str">
        <f>VLOOKUP(A4,HOP!A:C,3,0)</f>
        <v>2423526</v>
      </c>
      <c r="G4">
        <f t="shared" si="0"/>
        <v>0</v>
      </c>
      <c r="H4" t="str">
        <f t="shared" si="1"/>
        <v>，2423526</v>
      </c>
      <c r="I4" t="str">
        <f>VLOOKUP(A4,HOP!A:U,21,0)</f>
        <v>直采</v>
      </c>
    </row>
    <row r="5" ht="14.25" customHeight="1" spans="1:9">
      <c r="A5" s="6" t="s">
        <v>109</v>
      </c>
      <c r="B5" s="7" t="s">
        <v>93</v>
      </c>
      <c r="C5" s="7" t="s">
        <v>104</v>
      </c>
      <c r="D5" s="3">
        <v>232</v>
      </c>
      <c r="E5" t="str">
        <f>VLOOKUP(A5,HOP!A:L,12,0)</f>
        <v>232.00</v>
      </c>
      <c r="F5" t="str">
        <f>VLOOKUP(A5,HOP!A:C,3,0)</f>
        <v>2472313</v>
      </c>
      <c r="G5">
        <f t="shared" si="0"/>
        <v>0</v>
      </c>
      <c r="H5" t="str">
        <f t="shared" si="1"/>
        <v>，2472313</v>
      </c>
      <c r="I5" t="str">
        <f>VLOOKUP(A5,HOP!A:U,21,0)</f>
        <v>直连</v>
      </c>
    </row>
    <row r="6" ht="14.25" customHeight="1" spans="1:9">
      <c r="A6" s="6" t="s">
        <v>118</v>
      </c>
      <c r="B6" s="7" t="s">
        <v>104</v>
      </c>
      <c r="C6" s="7" t="s">
        <v>124</v>
      </c>
      <c r="D6" s="3">
        <v>618</v>
      </c>
      <c r="E6" t="str">
        <f>VLOOKUP(A6,HOP!A:L,12,0)</f>
        <v>618.00</v>
      </c>
      <c r="F6" t="str">
        <f>VLOOKUP(A6,HOP!A:C,3,0)</f>
        <v>2460803</v>
      </c>
      <c r="G6">
        <f t="shared" si="0"/>
        <v>0</v>
      </c>
      <c r="H6" t="str">
        <f t="shared" si="1"/>
        <v>，2460803</v>
      </c>
      <c r="I6" t="str">
        <f>VLOOKUP(A6,HOP!A:U,21,0)</f>
        <v>直连</v>
      </c>
    </row>
    <row r="7" spans="1:10">
      <c r="A7" s="43" t="s">
        <v>140</v>
      </c>
      <c r="D7" s="8">
        <v>-181</v>
      </c>
      <c r="E7" t="e">
        <f>VLOOKUP(A7,HOP!A:L,12,0)</f>
        <v>#N/A</v>
      </c>
      <c r="F7">
        <v>2451390</v>
      </c>
      <c r="G7" t="e">
        <f t="shared" si="0"/>
        <v>#N/A</v>
      </c>
      <c r="H7" t="str">
        <f t="shared" si="1"/>
        <v>，2451390</v>
      </c>
      <c r="I7" t="e">
        <f>VLOOKUP(A7,HOP!A:U,21,0)</f>
        <v>#N/A</v>
      </c>
      <c r="J7" s="5" t="s">
        <v>152</v>
      </c>
    </row>
    <row r="8" spans="1:10">
      <c r="A8" s="43" t="s">
        <v>148</v>
      </c>
      <c r="D8" s="8">
        <v>-181</v>
      </c>
      <c r="E8" t="e">
        <f>VLOOKUP(A8,HOP!A:L,12,0)</f>
        <v>#N/A</v>
      </c>
      <c r="F8">
        <v>2452841</v>
      </c>
      <c r="G8" t="e">
        <f t="shared" si="0"/>
        <v>#N/A</v>
      </c>
      <c r="H8" t="str">
        <f t="shared" si="1"/>
        <v>，2452841</v>
      </c>
      <c r="I8" t="e">
        <f>VLOOKUP(A8,HOP!A:U,21,0)</f>
        <v>#N/A</v>
      </c>
      <c r="J8" s="5" t="s">
        <v>152</v>
      </c>
    </row>
    <row r="10" spans="4:4">
      <c r="D10" s="3">
        <f>SUM(D2:D9)</f>
        <v>1222</v>
      </c>
    </row>
    <row r="11" ht="14.25" spans="4:4">
      <c r="D11" s="9" t="s">
        <v>24</v>
      </c>
    </row>
    <row r="14" spans="1:3">
      <c r="A14" t="s">
        <v>153</v>
      </c>
      <c r="C14">
        <v>513</v>
      </c>
    </row>
    <row r="15" spans="1:3">
      <c r="A15" t="s">
        <v>154</v>
      </c>
      <c r="C15">
        <v>709</v>
      </c>
    </row>
    <row r="16" spans="1:3">
      <c r="A16" s="5" t="s">
        <v>155</v>
      </c>
      <c r="C16">
        <f>SUBTOTAL(9,C14:C15)</f>
        <v>1222</v>
      </c>
    </row>
  </sheetData>
  <autoFilter ref="A1:I8">
    <filterColumn colId="3">
      <filters>
        <filter val="-181.00"/>
        <filter val="221.00"/>
        <filter val="232.00"/>
        <filter val="513.00"/>
        <filter val="618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D1" sqref="D$1:D$1048576"/>
    </sheetView>
  </sheetViews>
  <sheetFormatPr defaultColWidth="9.14285714285714" defaultRowHeight="12.75" outlineLevelRow="4"/>
  <cols>
    <col min="1" max="16383" width="9.14285714285714" style="1"/>
  </cols>
  <sheetData>
    <row r="1" s="1" customFormat="1" spans="1:21">
      <c r="A1" s="2" t="s">
        <v>156</v>
      </c>
      <c r="B1" s="2" t="s">
        <v>157</v>
      </c>
      <c r="C1" s="2" t="s">
        <v>158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159</v>
      </c>
      <c r="I1" s="2" t="s">
        <v>160</v>
      </c>
      <c r="J1" s="2" t="s">
        <v>161</v>
      </c>
      <c r="K1" s="2" t="s">
        <v>162</v>
      </c>
      <c r="L1" s="2" t="s">
        <v>163</v>
      </c>
      <c r="M1" s="2" t="s">
        <v>164</v>
      </c>
      <c r="N1" s="2" t="s">
        <v>165</v>
      </c>
      <c r="O1" s="2" t="s">
        <v>166</v>
      </c>
      <c r="P1" s="2" t="s">
        <v>167</v>
      </c>
      <c r="Q1" s="2" t="s">
        <v>168</v>
      </c>
      <c r="R1" s="2" t="s">
        <v>169</v>
      </c>
      <c r="S1" s="2" t="s">
        <v>170</v>
      </c>
      <c r="T1" s="2" t="s">
        <v>171</v>
      </c>
      <c r="U1" s="2" t="s">
        <v>172</v>
      </c>
    </row>
    <row r="2" s="1" customFormat="1" spans="1:21">
      <c r="A2" s="1" t="s">
        <v>109</v>
      </c>
      <c r="B2" s="1" t="s">
        <v>93</v>
      </c>
      <c r="C2" s="1" t="s">
        <v>110</v>
      </c>
      <c r="D2" s="1" t="s">
        <v>112</v>
      </c>
      <c r="E2" s="1" t="s">
        <v>173</v>
      </c>
      <c r="F2" s="1" t="s">
        <v>93</v>
      </c>
      <c r="G2" s="1" t="s">
        <v>104</v>
      </c>
      <c r="H2" s="1" t="s">
        <v>174</v>
      </c>
      <c r="I2" s="1" t="s">
        <v>175</v>
      </c>
      <c r="J2" s="1" t="s">
        <v>176</v>
      </c>
      <c r="K2" s="1" t="s">
        <v>175</v>
      </c>
      <c r="L2" s="1" t="s">
        <v>175</v>
      </c>
      <c r="M2" s="1" t="s">
        <v>177</v>
      </c>
      <c r="N2" s="1" t="s">
        <v>177</v>
      </c>
      <c r="O2" s="1" t="s">
        <v>178</v>
      </c>
      <c r="P2" s="1" t="s">
        <v>179</v>
      </c>
      <c r="Q2" s="1" t="s">
        <v>180</v>
      </c>
      <c r="R2" s="1" t="s">
        <v>181</v>
      </c>
      <c r="S2" s="1" t="s">
        <v>75</v>
      </c>
      <c r="T2" s="1" t="s">
        <v>182</v>
      </c>
      <c r="U2" s="1" t="s">
        <v>183</v>
      </c>
    </row>
    <row r="3" s="1" customFormat="1" spans="1:21">
      <c r="A3" s="1" t="s">
        <v>87</v>
      </c>
      <c r="B3" s="1" t="s">
        <v>92</v>
      </c>
      <c r="C3" s="1" t="s">
        <v>88</v>
      </c>
      <c r="D3" s="1" t="s">
        <v>90</v>
      </c>
      <c r="E3" s="1" t="s">
        <v>184</v>
      </c>
      <c r="F3" s="1" t="s">
        <v>92</v>
      </c>
      <c r="G3" s="1" t="s">
        <v>93</v>
      </c>
      <c r="H3" s="1" t="s">
        <v>174</v>
      </c>
      <c r="I3" s="1" t="s">
        <v>185</v>
      </c>
      <c r="J3" s="1" t="s">
        <v>176</v>
      </c>
      <c r="K3" s="1" t="s">
        <v>185</v>
      </c>
      <c r="L3" s="1" t="s">
        <v>185</v>
      </c>
      <c r="M3" s="1" t="s">
        <v>177</v>
      </c>
      <c r="N3" s="1" t="s">
        <v>177</v>
      </c>
      <c r="O3" s="1" t="s">
        <v>178</v>
      </c>
      <c r="P3" s="1" t="s">
        <v>179</v>
      </c>
      <c r="Q3" s="1" t="s">
        <v>180</v>
      </c>
      <c r="R3" s="1" t="s">
        <v>186</v>
      </c>
      <c r="S3" s="1" t="s">
        <v>75</v>
      </c>
      <c r="T3" s="1" t="s">
        <v>182</v>
      </c>
      <c r="U3" s="1" t="s">
        <v>183</v>
      </c>
    </row>
    <row r="4" s="1" customFormat="1" spans="1:21">
      <c r="A4" s="1" t="s">
        <v>118</v>
      </c>
      <c r="B4" s="1" t="s">
        <v>123</v>
      </c>
      <c r="C4" s="1" t="s">
        <v>119</v>
      </c>
      <c r="D4" s="1" t="s">
        <v>121</v>
      </c>
      <c r="E4" s="1" t="s">
        <v>187</v>
      </c>
      <c r="F4" s="1" t="s">
        <v>104</v>
      </c>
      <c r="G4" s="1" t="s">
        <v>124</v>
      </c>
      <c r="H4" s="1" t="s">
        <v>174</v>
      </c>
      <c r="I4" s="1" t="s">
        <v>188</v>
      </c>
      <c r="J4" s="1" t="s">
        <v>176</v>
      </c>
      <c r="K4" s="1" t="s">
        <v>188</v>
      </c>
      <c r="L4" s="1" t="s">
        <v>188</v>
      </c>
      <c r="M4" s="1" t="s">
        <v>177</v>
      </c>
      <c r="N4" s="1" t="s">
        <v>177</v>
      </c>
      <c r="O4" s="1" t="s">
        <v>178</v>
      </c>
      <c r="P4" s="1" t="s">
        <v>179</v>
      </c>
      <c r="Q4" s="1" t="s">
        <v>180</v>
      </c>
      <c r="R4" s="1" t="s">
        <v>189</v>
      </c>
      <c r="S4" s="1" t="s">
        <v>75</v>
      </c>
      <c r="T4" s="1" t="s">
        <v>182</v>
      </c>
      <c r="U4" s="1" t="s">
        <v>183</v>
      </c>
    </row>
    <row r="5" s="1" customFormat="1" spans="1:21">
      <c r="A5" s="1" t="s">
        <v>98</v>
      </c>
      <c r="B5" s="1" t="s">
        <v>103</v>
      </c>
      <c r="C5" s="1" t="s">
        <v>99</v>
      </c>
      <c r="D5" s="1" t="s">
        <v>101</v>
      </c>
      <c r="E5" s="1" t="s">
        <v>190</v>
      </c>
      <c r="F5" s="1" t="s">
        <v>93</v>
      </c>
      <c r="G5" s="1" t="s">
        <v>104</v>
      </c>
      <c r="H5" s="1" t="s">
        <v>174</v>
      </c>
      <c r="I5" s="1" t="s">
        <v>191</v>
      </c>
      <c r="J5" s="1" t="s">
        <v>176</v>
      </c>
      <c r="K5" s="1" t="s">
        <v>191</v>
      </c>
      <c r="L5" s="1" t="s">
        <v>191</v>
      </c>
      <c r="M5" s="1" t="s">
        <v>177</v>
      </c>
      <c r="N5" s="1" t="s">
        <v>177</v>
      </c>
      <c r="O5" s="1" t="s">
        <v>178</v>
      </c>
      <c r="P5" s="1" t="s">
        <v>179</v>
      </c>
      <c r="Q5" s="1" t="s">
        <v>180</v>
      </c>
      <c r="R5" s="1" t="s">
        <v>192</v>
      </c>
      <c r="S5" s="1" t="s">
        <v>75</v>
      </c>
      <c r="T5" s="1" t="s">
        <v>182</v>
      </c>
      <c r="U5" s="1" t="s">
        <v>193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2022-03-22T03:03:46Z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4C8479CC59754BC99D9D0E4012E63D64</vt:lpwstr>
  </property>
</Properties>
</file>