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<sst xmlns="http://schemas.openxmlformats.org/spreadsheetml/2006/main" count="349" uniqueCount="141">
  <si>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</si>
  <si>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</si>
  <si>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</si>
  <si>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</si>
  <si>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</si>
  <si>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</si>
  <si>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</si>
  <si>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</si>
  <si>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</si>
  <si>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</si>
  <si>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</si>
  <si>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</si>
  <si>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</si>
  <si>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</si>
  <si>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</si>
  <si>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</si>
  <si>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</si>
  <si>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</si>
  <si>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</si>
  <si>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</si>
  <si>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</si>
  <si>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</si>
  <si>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</si>
  <si>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</si>
  <si>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</si>
  <si>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17564466389	</t>
  </si>
  <si>
    <t>Ctrip</t>
  </si>
  <si>
    <t>正常</t>
  </si>
  <si>
    <t>[和平]和平热龙温泉度假村(78217595)</t>
  </si>
  <si>
    <t>标准双人房&lt;特别促销&gt;&lt;双人入住&gt;&lt;双早&gt;</t>
  </si>
  <si>
    <t>CNY</t>
  </si>
  <si>
    <t>李志翔,王丽嫦</t>
  </si>
  <si>
    <t>CA363220323CNY</t>
  </si>
  <si>
    <t>未提现</t>
  </si>
  <si>
    <t>携程开票</t>
  </si>
  <si>
    <t xml:space="preserve">2450118	</t>
  </si>
  <si>
    <t xml:space="preserve">acknowledge	</t>
  </si>
  <si>
    <t xml:space="preserve">17565470540	</t>
  </si>
  <si>
    <t>[香港]马哥孛罗香港酒店(Marco Polo Hongkong Hotel)(37223003)</t>
  </si>
  <si>
    <t>高级客房&lt;双人入住&gt;&lt;内宾&gt;&lt;预付&gt;&lt;无早&gt;</t>
  </si>
  <si>
    <t>ZHANG/TIENING</t>
  </si>
  <si>
    <t xml:space="preserve">	</t>
  </si>
  <si>
    <t xml:space="preserve">17565725258	</t>
  </si>
  <si>
    <t>[镇江]锦江之星品尚(镇江西津渡大西路店)(69275543)</t>
  </si>
  <si>
    <t>商务标准房C&lt;双人入住&gt;&lt;内宾&gt;&lt;预付&gt;&lt;双早&gt;</t>
  </si>
  <si>
    <t>戴雅静</t>
  </si>
  <si>
    <t xml:space="preserve">2450768	</t>
  </si>
  <si>
    <t xml:space="preserve">17574077012	</t>
  </si>
  <si>
    <t>[佛山]宜尚酒店(佛山西樵山景区樵岭广场店)(83135943)</t>
  </si>
  <si>
    <t>宜馨大床房&lt;双人入住&gt;&lt;无早&gt;</t>
  </si>
  <si>
    <t>周浚枢</t>
  </si>
  <si>
    <t>取消</t>
  </si>
  <si>
    <t xml:space="preserve">17580830287	</t>
  </si>
  <si>
    <t>[英德]英德石头酒店(78167352)</t>
  </si>
  <si>
    <t>湖景双人房&lt;双人入住&gt;&lt;双早&gt;</t>
  </si>
  <si>
    <t>樊碧欣</t>
  </si>
  <si>
    <t xml:space="preserve">17583074324	</t>
  </si>
  <si>
    <t>[梅州]梅州麓湖山酒店(67856423)</t>
  </si>
  <si>
    <t>豪华大床房&lt;大床&gt;&lt;双人入住&gt;&lt;升级特惠&gt;&lt;双早&gt;&lt;新高价值日历房套餐&gt;&lt;新酒店礼盒&gt;</t>
  </si>
  <si>
    <t>韦璨</t>
  </si>
  <si>
    <t xml:space="preserve">858956	</t>
  </si>
  <si>
    <t xml:space="preserve">17583296453	</t>
  </si>
  <si>
    <t>许伟成</t>
  </si>
  <si>
    <t xml:space="preserve">2453968	</t>
  </si>
  <si>
    <t xml:space="preserve">17588544242	</t>
  </si>
  <si>
    <t>尤凤丹</t>
  </si>
  <si>
    <t xml:space="preserve">2454552	</t>
  </si>
  <si>
    <t xml:space="preserve">17588683930	</t>
  </si>
  <si>
    <t>宜品大床房&lt;特惠&gt;&lt;无早&gt;</t>
  </si>
  <si>
    <t>谯迎春</t>
  </si>
  <si>
    <t xml:space="preserve">2454593	</t>
  </si>
  <si>
    <t xml:space="preserve">17588963923	</t>
  </si>
  <si>
    <t>宜品双床房&lt;特惠&gt;&lt;无早&gt;</t>
  </si>
  <si>
    <t>廖东贵</t>
  </si>
  <si>
    <t xml:space="preserve">2454670	</t>
  </si>
  <si>
    <t>，</t>
  </si>
  <si>
    <t>202203071646580022</t>
  </si>
  <si>
    <t>A220323091002481</t>
  </si>
  <si>
    <t>A220323091046481</t>
  </si>
  <si>
    <t>房集：i220323090930 270元</t>
  </si>
  <si>
    <t>CNY / HKD 当前参考汇率: 1.227540994</t>
  </si>
  <si>
    <t>总计：2954.38 CNY/
3626.62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</si>
  <si>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</si>
  <si>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</si>
  <si>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</si>
  <si>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</si>
  <si>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</si>
  <si>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</si>
  <si>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</si>
  <si>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</si>
  <si>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</si>
  <si>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</si>
  <si>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</si>
  <si>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</si>
  <si>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</si>
  <si>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</si>
  <si>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</si>
  <si>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</si>
  <si>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</si>
  <si>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</si>
  <si>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2022-03-05</t>
  </si>
  <si>
    <t>2450618</t>
  </si>
  <si>
    <t>马哥孛罗香港酒店</t>
  </si>
  <si>
    <t>ZHANG TIENING</t>
  </si>
  <si>
    <t>2022-03-06</t>
  </si>
  <si>
    <t>2022-03-08</t>
  </si>
  <si>
    <t>退房日周结</t>
  </si>
  <si>
    <t>1334.00</t>
  </si>
  <si>
    <t>RMB</t>
  </si>
  <si>
    <t>0</t>
  </si>
  <si>
    <t>0.00</t>
  </si>
  <si>
    <t>携程国内直连(DD)</t>
  </si>
  <si>
    <t>01.011249</t>
  </si>
  <si>
    <t>2022-03-05 18:08:48</t>
  </si>
  <si>
    <t>否</t>
  </si>
  <si>
    <t>汇智国际旅游发展有限公司</t>
  </si>
  <si>
    <t>直连</t>
  </si>
  <si>
    <t>2450768</t>
  </si>
  <si>
    <t>锦江之星品尚(镇江西津渡大西路店)</t>
  </si>
  <si>
    <t>2022-03-07</t>
  </si>
  <si>
    <t>139.38</t>
  </si>
  <si>
    <t>2022-03-05 19:05:51</t>
  </si>
  <si>
    <t>2452286</t>
  </si>
  <si>
    <t>宜尚酒店(佛山西樵山景区樵岭广场店)</t>
  </si>
  <si>
    <t>187.00</t>
  </si>
  <si>
    <t>2022-03-06 17:38:54</t>
  </si>
  <si>
    <t>直采</t>
  </si>
  <si>
    <t>2452947</t>
  </si>
  <si>
    <t>英德英石园石头酒店</t>
  </si>
  <si>
    <t>235.00</t>
  </si>
  <si>
    <t>2022-03-06 23:49:55</t>
  </si>
  <si>
    <t>2453968</t>
  </si>
  <si>
    <t>2022-03-07 17:26:58</t>
  </si>
  <si>
    <t>2454552</t>
  </si>
  <si>
    <t>2022-03-07 21:30:28</t>
  </si>
  <si>
    <t>2454593</t>
  </si>
  <si>
    <t>205.00</t>
  </si>
  <si>
    <t>2022-03-07 21:44:12</t>
  </si>
  <si>
    <t>2454670</t>
  </si>
  <si>
    <t>210.00</t>
  </si>
  <si>
    <t>2022-03-07 22:23:34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</si>
</sst>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1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6" borderId="2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3" fillId="18" borderId="1" applyNumberFormat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44627</v>
      </c>
      <c r="G2" s="6">
        <v>44628</v>
      </c>
      <c r="H2" s="4">
        <v>2</v>
      </c>
      <c r="I2" s="4">
        <v>1</v>
      </c>
      <c r="J2" s="4">
        <v>2</v>
      </c>
      <c r="K2" s="4" t="s">
        <v>30</v>
      </c>
      <c r="L2" s="4">
        <v>720</v>
      </c>
      <c r="M2" s="4">
        <v>720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44625</v>
      </c>
      <c r="S2" s="6">
        <v>44643</v>
      </c>
      <c r="T2" s="4" t="s">
        <v>34</v>
      </c>
      <c r="U2" s="4">
        <v>720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44626</v>
      </c>
      <c r="G3" s="6">
        <v>44628</v>
      </c>
      <c r="H3" s="4">
        <v>1</v>
      </c>
      <c r="I3" s="4">
        <v>2</v>
      </c>
      <c r="J3" s="4">
        <v>2</v>
      </c>
      <c r="K3" s="4" t="s">
        <v>30</v>
      </c>
      <c r="L3" s="4">
        <v>1334</v>
      </c>
      <c r="M3" s="4">
        <v>1334</v>
      </c>
      <c r="N3" s="4" t="s">
        <v>40</v>
      </c>
      <c r="O3" s="4" t="s">
        <v>32</v>
      </c>
      <c r="P3" s="4" t="s">
        <v>33</v>
      </c>
      <c r="Q3" s="4">
        <v>0</v>
      </c>
      <c r="R3" s="7">
        <v>44625</v>
      </c>
      <c r="S3" s="6">
        <v>44643</v>
      </c>
      <c r="T3" s="4" t="s">
        <v>34</v>
      </c>
      <c r="U3" s="4">
        <v>1334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44627</v>
      </c>
      <c r="G4" s="6">
        <v>44628</v>
      </c>
      <c r="H4" s="4">
        <v>1</v>
      </c>
      <c r="I4" s="4">
        <v>1</v>
      </c>
      <c r="J4" s="4">
        <v>1</v>
      </c>
      <c r="K4" s="4" t="s">
        <v>30</v>
      </c>
      <c r="L4" s="4">
        <v>139.38</v>
      </c>
      <c r="M4" s="4">
        <v>139.38</v>
      </c>
      <c r="N4" s="4" t="s">
        <v>45</v>
      </c>
      <c r="O4" s="4" t="s">
        <v>32</v>
      </c>
      <c r="P4" s="4" t="s">
        <v>33</v>
      </c>
      <c r="Q4" s="4">
        <v>0</v>
      </c>
      <c r="R4" s="7">
        <v>44625</v>
      </c>
      <c r="S4" s="6">
        <v>44643</v>
      </c>
      <c r="T4" s="4" t="s">
        <v>34</v>
      </c>
      <c r="U4" s="4">
        <v>139.38</v>
      </c>
      <c r="V4" s="4">
        <v>0</v>
      </c>
      <c r="W4" s="4">
        <v>0</v>
      </c>
      <c r="X4" s="4" t="s">
        <v>46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44627</v>
      </c>
      <c r="G5" s="6">
        <v>44628</v>
      </c>
      <c r="H5" s="4">
        <v>1</v>
      </c>
      <c r="I5" s="4">
        <v>1</v>
      </c>
      <c r="J5" s="4">
        <v>1</v>
      </c>
      <c r="K5" s="4" t="s">
        <v>30</v>
      </c>
      <c r="L5" s="4">
        <v>187</v>
      </c>
      <c r="M5" s="4">
        <v>187</v>
      </c>
      <c r="N5" s="4" t="s">
        <v>50</v>
      </c>
      <c r="O5" s="4" t="s">
        <v>32</v>
      </c>
      <c r="P5" s="4" t="s">
        <v>33</v>
      </c>
      <c r="Q5" s="4">
        <v>0</v>
      </c>
      <c r="R5" s="7">
        <v>44626</v>
      </c>
      <c r="S5" s="6">
        <v>44643</v>
      </c>
      <c r="T5" s="4" t="s">
        <v>34</v>
      </c>
      <c r="U5" s="4">
        <v>187</v>
      </c>
      <c r="V5" s="4">
        <v>0</v>
      </c>
      <c r="W5" s="4">
        <v>0</v>
      </c>
      <c r="X5" s="4" t="s">
        <v>41</v>
      </c>
      <c r="Y5" s="4" t="s">
        <v>41</v>
      </c>
    </row>
    <row r="6" s="4" customFormat="1" spans="1:25">
      <c r="A6" s="4" t="s">
        <v>25</v>
      </c>
      <c r="B6" s="4" t="s">
        <v>26</v>
      </c>
      <c r="C6" s="4" t="s">
        <v>51</v>
      </c>
      <c r="D6" s="4" t="s">
        <v>28</v>
      </c>
      <c r="E6" s="4" t="s">
        <v>29</v>
      </c>
      <c r="F6" s="6">
        <v>44627</v>
      </c>
      <c r="G6" s="6">
        <v>44628</v>
      </c>
      <c r="H6" s="4">
        <v>2</v>
      </c>
      <c r="I6" s="4">
        <v>1</v>
      </c>
      <c r="J6" s="4">
        <v>2</v>
      </c>
      <c r="K6" s="4" t="s">
        <v>30</v>
      </c>
      <c r="L6" s="4">
        <v>-720</v>
      </c>
      <c r="M6" s="4">
        <v>-720</v>
      </c>
      <c r="N6" s="4" t="s">
        <v>31</v>
      </c>
      <c r="O6" s="4" t="s">
        <v>32</v>
      </c>
      <c r="P6" s="4" t="s">
        <v>33</v>
      </c>
      <c r="Q6" s="4">
        <v>0</v>
      </c>
      <c r="R6" s="7">
        <v>44625</v>
      </c>
      <c r="S6" s="6">
        <v>44643</v>
      </c>
      <c r="T6" s="4" t="s">
        <v>34</v>
      </c>
      <c r="U6" s="4">
        <v>-720</v>
      </c>
      <c r="V6" s="4">
        <v>0</v>
      </c>
      <c r="W6" s="4">
        <v>0</v>
      </c>
      <c r="X6" s="4" t="s">
        <v>35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44627</v>
      </c>
      <c r="G7" s="6">
        <v>44628</v>
      </c>
      <c r="H7" s="4">
        <v>1</v>
      </c>
      <c r="I7" s="4">
        <v>1</v>
      </c>
      <c r="J7" s="4">
        <v>1</v>
      </c>
      <c r="K7" s="4" t="s">
        <v>30</v>
      </c>
      <c r="L7" s="4">
        <v>235</v>
      </c>
      <c r="M7" s="4">
        <v>235</v>
      </c>
      <c r="N7" s="4" t="s">
        <v>55</v>
      </c>
      <c r="O7" s="4" t="s">
        <v>32</v>
      </c>
      <c r="P7" s="4" t="s">
        <v>33</v>
      </c>
      <c r="Q7" s="4">
        <v>0</v>
      </c>
      <c r="R7" s="7">
        <v>44626</v>
      </c>
      <c r="S7" s="6">
        <v>44643</v>
      </c>
      <c r="T7" s="4" t="s">
        <v>34</v>
      </c>
      <c r="U7" s="4">
        <v>235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44627</v>
      </c>
      <c r="G8" s="6">
        <v>44628</v>
      </c>
      <c r="H8" s="4">
        <v>1</v>
      </c>
      <c r="I8" s="4">
        <v>1</v>
      </c>
      <c r="J8" s="4">
        <v>1</v>
      </c>
      <c r="K8" s="4" t="s">
        <v>30</v>
      </c>
      <c r="L8" s="4">
        <v>270</v>
      </c>
      <c r="M8" s="4">
        <v>270</v>
      </c>
      <c r="N8" s="4" t="s">
        <v>59</v>
      </c>
      <c r="O8" s="4" t="s">
        <v>32</v>
      </c>
      <c r="P8" s="4" t="s">
        <v>33</v>
      </c>
      <c r="Q8" s="4">
        <v>0</v>
      </c>
      <c r="R8" s="7">
        <v>44627</v>
      </c>
      <c r="S8" s="6">
        <v>44643</v>
      </c>
      <c r="T8" s="4" t="s">
        <v>34</v>
      </c>
      <c r="U8" s="4">
        <v>270</v>
      </c>
      <c r="V8" s="4">
        <v>0</v>
      </c>
      <c r="W8" s="4">
        <v>0</v>
      </c>
      <c r="X8" s="4" t="s">
        <v>41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48</v>
      </c>
      <c r="E9" s="4" t="s">
        <v>49</v>
      </c>
      <c r="F9" s="6">
        <v>44627</v>
      </c>
      <c r="G9" s="6">
        <v>44628</v>
      </c>
      <c r="H9" s="4">
        <v>1</v>
      </c>
      <c r="I9" s="4">
        <v>1</v>
      </c>
      <c r="J9" s="4">
        <v>1</v>
      </c>
      <c r="K9" s="4" t="s">
        <v>30</v>
      </c>
      <c r="L9" s="4">
        <v>187</v>
      </c>
      <c r="M9" s="4">
        <v>187</v>
      </c>
      <c r="N9" s="4" t="s">
        <v>62</v>
      </c>
      <c r="O9" s="4" t="s">
        <v>32</v>
      </c>
      <c r="P9" s="4" t="s">
        <v>33</v>
      </c>
      <c r="Q9" s="4">
        <v>0</v>
      </c>
      <c r="R9" s="7">
        <v>44627</v>
      </c>
      <c r="S9" s="6">
        <v>44643</v>
      </c>
      <c r="T9" s="4" t="s">
        <v>34</v>
      </c>
      <c r="U9" s="4">
        <v>187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48</v>
      </c>
      <c r="E10" s="4" t="s">
        <v>49</v>
      </c>
      <c r="F10" s="6">
        <v>44627</v>
      </c>
      <c r="G10" s="6">
        <v>44628</v>
      </c>
      <c r="H10" s="4">
        <v>1</v>
      </c>
      <c r="I10" s="4">
        <v>1</v>
      </c>
      <c r="J10" s="4">
        <v>1</v>
      </c>
      <c r="K10" s="4" t="s">
        <v>30</v>
      </c>
      <c r="L10" s="4">
        <v>187</v>
      </c>
      <c r="M10" s="4">
        <v>187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44627</v>
      </c>
      <c r="S10" s="6">
        <v>44643</v>
      </c>
      <c r="T10" s="4" t="s">
        <v>34</v>
      </c>
      <c r="U10" s="4">
        <v>187</v>
      </c>
      <c r="V10" s="4">
        <v>0</v>
      </c>
      <c r="W10" s="4">
        <v>0</v>
      </c>
      <c r="X10" s="4" t="s">
        <v>66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48</v>
      </c>
      <c r="E11" s="4" t="s">
        <v>68</v>
      </c>
      <c r="F11" s="6">
        <v>44627</v>
      </c>
      <c r="G11" s="6">
        <v>44628</v>
      </c>
      <c r="H11" s="4">
        <v>1</v>
      </c>
      <c r="I11" s="4">
        <v>1</v>
      </c>
      <c r="J11" s="4">
        <v>1</v>
      </c>
      <c r="K11" s="4" t="s">
        <v>30</v>
      </c>
      <c r="L11" s="4">
        <v>205</v>
      </c>
      <c r="M11" s="4">
        <v>205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44627</v>
      </c>
      <c r="S11" s="6">
        <v>44643</v>
      </c>
      <c r="T11" s="4" t="s">
        <v>34</v>
      </c>
      <c r="U11" s="4">
        <v>205</v>
      </c>
      <c r="V11" s="4">
        <v>0</v>
      </c>
      <c r="W11" s="4">
        <v>0</v>
      </c>
      <c r="X11" s="4" t="s">
        <v>70</v>
      </c>
      <c r="Y11" s="4" t="s">
        <v>36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48</v>
      </c>
      <c r="E12" s="4" t="s">
        <v>72</v>
      </c>
      <c r="F12" s="6">
        <v>44627</v>
      </c>
      <c r="G12" s="6">
        <v>44628</v>
      </c>
      <c r="H12" s="4">
        <v>1</v>
      </c>
      <c r="I12" s="4">
        <v>1</v>
      </c>
      <c r="J12" s="4">
        <v>1</v>
      </c>
      <c r="K12" s="4" t="s">
        <v>30</v>
      </c>
      <c r="L12" s="4">
        <v>210</v>
      </c>
      <c r="M12" s="4">
        <v>210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44627</v>
      </c>
      <c r="S12" s="6">
        <v>44643</v>
      </c>
      <c r="T12" s="4" t="s">
        <v>34</v>
      </c>
      <c r="U12" s="4">
        <v>210</v>
      </c>
      <c r="V12" s="4">
        <v>0</v>
      </c>
      <c r="W12" s="4">
        <v>0</v>
      </c>
      <c r="X12" s="4" t="s">
        <v>74</v>
      </c>
      <c r="Y1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7" sqref="A17:F21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hidden="1" spans="1:9">
      <c r="A2" s="5">
        <v>17564466389</v>
      </c>
      <c r="B2" s="6">
        <v>44627</v>
      </c>
      <c r="C2" s="6">
        <v>44628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17565470540</v>
      </c>
      <c r="B3" s="6">
        <v>44626</v>
      </c>
      <c r="C3" s="6">
        <v>44628</v>
      </c>
      <c r="D3" s="4">
        <v>1334</v>
      </c>
      <c r="E3" s="4" t="str">
        <f>VLOOKUP(A3,HOP!A:L,12,0)</f>
        <v>1334.00</v>
      </c>
      <c r="F3" s="4" t="str">
        <f>VLOOKUP(A3,HOP!A:C,3,0)</f>
        <v>2450618</v>
      </c>
      <c r="G3" s="4">
        <f t="shared" ref="G3:G11" si="0">D3-E3</f>
        <v>0</v>
      </c>
      <c r="H3" s="4" t="str">
        <f t="shared" ref="H3:H11" si="1">$H$1&amp;F3</f>
        <v>，2450618</v>
      </c>
      <c r="I3" s="4" t="str">
        <f>VLOOKUP(A3,HOP!A:U,21,0)</f>
        <v>直连</v>
      </c>
    </row>
    <row r="4" s="4" customFormat="1" spans="1:9">
      <c r="A4" s="5">
        <v>17565725258</v>
      </c>
      <c r="B4" s="6">
        <v>44627</v>
      </c>
      <c r="C4" s="6">
        <v>44628</v>
      </c>
      <c r="D4" s="4">
        <v>139.38</v>
      </c>
      <c r="E4" s="4" t="str">
        <f>VLOOKUP(A4,HOP!A:L,12,0)</f>
        <v>139.38</v>
      </c>
      <c r="F4" s="4" t="str">
        <f>VLOOKUP(A4,HOP!A:C,3,0)</f>
        <v>2450768</v>
      </c>
      <c r="G4" s="4">
        <f t="shared" si="0"/>
        <v>0</v>
      </c>
      <c r="H4" s="4" t="str">
        <f t="shared" si="1"/>
        <v>，2450768</v>
      </c>
      <c r="I4" s="4" t="str">
        <f>VLOOKUP(A4,HOP!A:U,21,0)</f>
        <v>直连</v>
      </c>
    </row>
    <row r="5" s="4" customFormat="1" spans="1:9">
      <c r="A5" s="5">
        <v>17574077012</v>
      </c>
      <c r="B5" s="6">
        <v>44627</v>
      </c>
      <c r="C5" s="6">
        <v>44628</v>
      </c>
      <c r="D5" s="4">
        <v>187</v>
      </c>
      <c r="E5" s="4" t="str">
        <f>VLOOKUP(A5,HOP!A:L,12,0)</f>
        <v>187.00</v>
      </c>
      <c r="F5" s="4" t="str">
        <f>VLOOKUP(A5,HOP!A:C,3,0)</f>
        <v>2452286</v>
      </c>
      <c r="G5" s="4">
        <f t="shared" si="0"/>
        <v>0</v>
      </c>
      <c r="H5" s="4" t="str">
        <f t="shared" si="1"/>
        <v>，2452286</v>
      </c>
      <c r="I5" s="4" t="str">
        <f>VLOOKUP(A5,HOP!A:U,21,0)</f>
        <v>直采</v>
      </c>
    </row>
    <row r="6" s="4" customFormat="1" spans="1:9">
      <c r="A6" s="5">
        <v>17580830287</v>
      </c>
      <c r="B6" s="6">
        <v>44627</v>
      </c>
      <c r="C6" s="6">
        <v>44628</v>
      </c>
      <c r="D6" s="4">
        <v>235</v>
      </c>
      <c r="E6" s="4" t="str">
        <f>VLOOKUP(A6,HOP!A:L,12,0)</f>
        <v>235.00</v>
      </c>
      <c r="F6" s="4" t="str">
        <f>VLOOKUP(A6,HOP!A:C,3,0)</f>
        <v>2452947</v>
      </c>
      <c r="G6" s="4">
        <f t="shared" si="0"/>
        <v>0</v>
      </c>
      <c r="H6" s="4" t="str">
        <f t="shared" si="1"/>
        <v>，2452947</v>
      </c>
      <c r="I6" s="4" t="str">
        <f>VLOOKUP(A6,HOP!A:U,21,0)</f>
        <v>直采</v>
      </c>
    </row>
    <row r="7" s="4" customFormat="1" hidden="1" spans="1:10">
      <c r="A7" s="5">
        <v>17583074324</v>
      </c>
      <c r="B7" s="6">
        <v>44627</v>
      </c>
      <c r="C7" s="6">
        <v>44628</v>
      </c>
      <c r="D7" s="4">
        <v>270</v>
      </c>
      <c r="E7" s="4">
        <v>270</v>
      </c>
      <c r="F7" s="8" t="s">
        <v>76</v>
      </c>
      <c r="G7" s="4">
        <f t="shared" si="0"/>
        <v>0</v>
      </c>
      <c r="H7" s="4" t="str">
        <f t="shared" si="1"/>
        <v>，202203071646580022</v>
      </c>
      <c r="I7" s="4" t="e">
        <f>VLOOKUP(A7,HOP!A:U,21,0)</f>
        <v>#N/A</v>
      </c>
      <c r="J7" s="4">
        <v>3.7</v>
      </c>
    </row>
    <row r="8" s="4" customFormat="1" spans="1:9">
      <c r="A8" s="5">
        <v>17583296453</v>
      </c>
      <c r="B8" s="6">
        <v>44627</v>
      </c>
      <c r="C8" s="6">
        <v>44628</v>
      </c>
      <c r="D8" s="4">
        <v>187</v>
      </c>
      <c r="E8" s="4" t="str">
        <f>VLOOKUP(A8,HOP!A:L,12,0)</f>
        <v>187.00</v>
      </c>
      <c r="F8" s="4" t="str">
        <f>VLOOKUP(A8,HOP!A:C,3,0)</f>
        <v>2453968</v>
      </c>
      <c r="G8" s="4">
        <f t="shared" si="0"/>
        <v>0</v>
      </c>
      <c r="H8" s="4" t="str">
        <f t="shared" si="1"/>
        <v>，2453968</v>
      </c>
      <c r="I8" s="4" t="str">
        <f>VLOOKUP(A8,HOP!A:U,21,0)</f>
        <v>直采</v>
      </c>
    </row>
    <row r="9" s="4" customFormat="1" spans="1:9">
      <c r="A9" s="5">
        <v>17588544242</v>
      </c>
      <c r="B9" s="6">
        <v>44627</v>
      </c>
      <c r="C9" s="6">
        <v>44628</v>
      </c>
      <c r="D9" s="4">
        <v>187</v>
      </c>
      <c r="E9" s="4" t="str">
        <f>VLOOKUP(A9,HOP!A:L,12,0)</f>
        <v>187.00</v>
      </c>
      <c r="F9" s="4" t="str">
        <f>VLOOKUP(A9,HOP!A:C,3,0)</f>
        <v>2454552</v>
      </c>
      <c r="G9" s="4">
        <f t="shared" si="0"/>
        <v>0</v>
      </c>
      <c r="H9" s="4" t="str">
        <f t="shared" si="1"/>
        <v>，2454552</v>
      </c>
      <c r="I9" s="4" t="str">
        <f>VLOOKUP(A9,HOP!A:U,21,0)</f>
        <v>直采</v>
      </c>
    </row>
    <row r="10" s="4" customFormat="1" spans="1:9">
      <c r="A10" s="5">
        <v>17588683930</v>
      </c>
      <c r="B10" s="6">
        <v>44627</v>
      </c>
      <c r="C10" s="6">
        <v>44628</v>
      </c>
      <c r="D10" s="4">
        <v>205</v>
      </c>
      <c r="E10" s="4" t="str">
        <f>VLOOKUP(A10,HOP!A:L,12,0)</f>
        <v>205.00</v>
      </c>
      <c r="F10" s="4" t="str">
        <f>VLOOKUP(A10,HOP!A:C,3,0)</f>
        <v>2454593</v>
      </c>
      <c r="G10" s="4">
        <f t="shared" si="0"/>
        <v>0</v>
      </c>
      <c r="H10" s="4" t="str">
        <f t="shared" si="1"/>
        <v>，2454593</v>
      </c>
      <c r="I10" s="4" t="str">
        <f>VLOOKUP(A10,HOP!A:U,21,0)</f>
        <v>直采</v>
      </c>
    </row>
    <row r="11" s="4" customFormat="1" spans="1:9">
      <c r="A11" s="5">
        <v>17588963923</v>
      </c>
      <c r="B11" s="6">
        <v>44627</v>
      </c>
      <c r="C11" s="6">
        <v>44628</v>
      </c>
      <c r="D11" s="4">
        <v>210</v>
      </c>
      <c r="E11" s="4" t="str">
        <f>VLOOKUP(A11,HOP!A:L,12,0)</f>
        <v>210.00</v>
      </c>
      <c r="F11" s="4" t="str">
        <f>VLOOKUP(A11,HOP!A:C,3,0)</f>
        <v>2454670</v>
      </c>
      <c r="G11" s="4">
        <f t="shared" si="0"/>
        <v>0</v>
      </c>
      <c r="H11" s="4" t="str">
        <f t="shared" si="1"/>
        <v>，2454670</v>
      </c>
      <c r="I11" s="4" t="str">
        <f>VLOOKUP(A11,HOP!A:U,21,0)</f>
        <v>直采</v>
      </c>
    </row>
    <row r="13" spans="4:4">
      <c r="D13" s="4">
        <f>SUM(D2:D12)</f>
        <v>2954.38</v>
      </c>
    </row>
    <row r="17" spans="1:6">
      <c r="A17" s="4" t="s">
        <v>77</v>
      </c>
      <c r="E17" s="4">
        <v>1211</v>
      </c>
      <c r="F17" s="4">
        <v>1486.55</v>
      </c>
    </row>
    <row r="18" spans="1:6">
      <c r="A18" s="4" t="s">
        <v>78</v>
      </c>
      <c r="E18" s="4">
        <v>1473.38</v>
      </c>
      <c r="F18" s="4">
        <v>1808.63</v>
      </c>
    </row>
    <row r="19" spans="1:6">
      <c r="A19" s="4" t="s">
        <v>79</v>
      </c>
      <c r="E19" s="4">
        <v>270</v>
      </c>
      <c r="F19" s="4">
        <v>331.44</v>
      </c>
    </row>
    <row r="20" spans="1:6">
      <c r="A20" s="4" t="s">
        <v>80</v>
      </c>
      <c r="E20" s="4">
        <f>SUBTOTAL(9,E17:E19)</f>
        <v>2954.38</v>
      </c>
      <c r="F20" s="4">
        <f>SUBTOTAL(9,F17:F19)</f>
        <v>3626.62</v>
      </c>
    </row>
    <row r="21" spans="1:1">
      <c r="A21" s="4" t="s">
        <v>81</v>
      </c>
    </row>
  </sheetData>
  <autoFilter ref="A1:XFD13">
    <filterColumn colId="3">
      <filters blank="1">
        <filter val="210"/>
        <filter val="270"/>
        <filter val="1334"/>
        <filter val="205"/>
        <filter val="235"/>
        <filter val="187"/>
        <filter val="139.38"/>
        <filter val="2954.38"/>
      </filters>
    </filterColumn>
    <filterColumn colId="8">
      <filters blank="1">
        <filter val="直采"/>
        <filter val="直连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</row>
    <row r="2" s="1" customFormat="1" spans="1:21">
      <c r="A2" s="3">
        <v>17565470540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</row>
    <row r="3" s="1" customFormat="1" spans="1:21">
      <c r="A3" s="3">
        <v>17565725258</v>
      </c>
      <c r="B3" s="1" t="s">
        <v>100</v>
      </c>
      <c r="C3" s="1" t="s">
        <v>117</v>
      </c>
      <c r="D3" s="1" t="s">
        <v>118</v>
      </c>
      <c r="E3" s="1" t="s">
        <v>45</v>
      </c>
      <c r="F3" s="1" t="s">
        <v>119</v>
      </c>
      <c r="G3" s="1" t="s">
        <v>105</v>
      </c>
      <c r="H3" s="1" t="s">
        <v>106</v>
      </c>
      <c r="I3" s="1" t="s">
        <v>120</v>
      </c>
      <c r="J3" s="1" t="s">
        <v>108</v>
      </c>
      <c r="K3" s="1" t="s">
        <v>120</v>
      </c>
      <c r="L3" s="1" t="s">
        <v>120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121</v>
      </c>
      <c r="S3" s="1" t="s">
        <v>114</v>
      </c>
      <c r="T3" s="1" t="s">
        <v>115</v>
      </c>
      <c r="U3" s="1" t="s">
        <v>116</v>
      </c>
    </row>
    <row r="4" s="1" customFormat="1" spans="1:21">
      <c r="A4" s="3">
        <v>17574077012</v>
      </c>
      <c r="B4" s="1" t="s">
        <v>104</v>
      </c>
      <c r="C4" s="1" t="s">
        <v>122</v>
      </c>
      <c r="D4" s="1" t="s">
        <v>123</v>
      </c>
      <c r="E4" s="1" t="s">
        <v>50</v>
      </c>
      <c r="F4" s="1" t="s">
        <v>119</v>
      </c>
      <c r="G4" s="1" t="s">
        <v>105</v>
      </c>
      <c r="H4" s="1" t="s">
        <v>106</v>
      </c>
      <c r="I4" s="1" t="s">
        <v>124</v>
      </c>
      <c r="J4" s="1" t="s">
        <v>108</v>
      </c>
      <c r="K4" s="1" t="s">
        <v>124</v>
      </c>
      <c r="L4" s="1" t="s">
        <v>124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125</v>
      </c>
      <c r="S4" s="1" t="s">
        <v>114</v>
      </c>
      <c r="T4" s="1" t="s">
        <v>115</v>
      </c>
      <c r="U4" s="1" t="s">
        <v>126</v>
      </c>
    </row>
    <row r="5" s="1" customFormat="1" spans="1:21">
      <c r="A5" s="3">
        <v>17580830287</v>
      </c>
      <c r="B5" s="1" t="s">
        <v>104</v>
      </c>
      <c r="C5" s="1" t="s">
        <v>127</v>
      </c>
      <c r="D5" s="1" t="s">
        <v>128</v>
      </c>
      <c r="E5" s="1" t="s">
        <v>55</v>
      </c>
      <c r="F5" s="1" t="s">
        <v>119</v>
      </c>
      <c r="G5" s="1" t="s">
        <v>105</v>
      </c>
      <c r="H5" s="1" t="s">
        <v>106</v>
      </c>
      <c r="I5" s="1" t="s">
        <v>129</v>
      </c>
      <c r="J5" s="1" t="s">
        <v>108</v>
      </c>
      <c r="K5" s="1" t="s">
        <v>129</v>
      </c>
      <c r="L5" s="1" t="s">
        <v>129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130</v>
      </c>
      <c r="S5" s="1" t="s">
        <v>114</v>
      </c>
      <c r="T5" s="1" t="s">
        <v>115</v>
      </c>
      <c r="U5" s="1" t="s">
        <v>126</v>
      </c>
    </row>
    <row r="6" s="1" customFormat="1" spans="1:21">
      <c r="A6" s="3">
        <v>17583296453</v>
      </c>
      <c r="B6" s="1" t="s">
        <v>119</v>
      </c>
      <c r="C6" s="1" t="s">
        <v>131</v>
      </c>
      <c r="D6" s="1" t="s">
        <v>123</v>
      </c>
      <c r="E6" s="1" t="s">
        <v>62</v>
      </c>
      <c r="F6" s="1" t="s">
        <v>119</v>
      </c>
      <c r="G6" s="1" t="s">
        <v>105</v>
      </c>
      <c r="H6" s="1" t="s">
        <v>106</v>
      </c>
      <c r="I6" s="1" t="s">
        <v>124</v>
      </c>
      <c r="J6" s="1" t="s">
        <v>108</v>
      </c>
      <c r="K6" s="1" t="s">
        <v>124</v>
      </c>
      <c r="L6" s="1" t="s">
        <v>124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132</v>
      </c>
      <c r="S6" s="1" t="s">
        <v>114</v>
      </c>
      <c r="T6" s="1" t="s">
        <v>115</v>
      </c>
      <c r="U6" s="1" t="s">
        <v>126</v>
      </c>
    </row>
    <row r="7" s="1" customFormat="1" spans="1:21">
      <c r="A7" s="3">
        <v>17588544242</v>
      </c>
      <c r="B7" s="1" t="s">
        <v>119</v>
      </c>
      <c r="C7" s="1" t="s">
        <v>133</v>
      </c>
      <c r="D7" s="1" t="s">
        <v>123</v>
      </c>
      <c r="E7" s="1" t="s">
        <v>65</v>
      </c>
      <c r="F7" s="1" t="s">
        <v>119</v>
      </c>
      <c r="G7" s="1" t="s">
        <v>105</v>
      </c>
      <c r="H7" s="1" t="s">
        <v>106</v>
      </c>
      <c r="I7" s="1" t="s">
        <v>124</v>
      </c>
      <c r="J7" s="1" t="s">
        <v>108</v>
      </c>
      <c r="K7" s="1" t="s">
        <v>124</v>
      </c>
      <c r="L7" s="1" t="s">
        <v>124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134</v>
      </c>
      <c r="S7" s="1" t="s">
        <v>114</v>
      </c>
      <c r="T7" s="1" t="s">
        <v>115</v>
      </c>
      <c r="U7" s="1" t="s">
        <v>126</v>
      </c>
    </row>
    <row r="8" s="1" customFormat="1" spans="1:21">
      <c r="A8" s="3">
        <v>17588683930</v>
      </c>
      <c r="B8" s="1" t="s">
        <v>119</v>
      </c>
      <c r="C8" s="1" t="s">
        <v>135</v>
      </c>
      <c r="D8" s="1" t="s">
        <v>123</v>
      </c>
      <c r="E8" s="1" t="s">
        <v>69</v>
      </c>
      <c r="F8" s="1" t="s">
        <v>119</v>
      </c>
      <c r="G8" s="1" t="s">
        <v>105</v>
      </c>
      <c r="H8" s="1" t="s">
        <v>106</v>
      </c>
      <c r="I8" s="1" t="s">
        <v>136</v>
      </c>
      <c r="J8" s="1" t="s">
        <v>108</v>
      </c>
      <c r="K8" s="1" t="s">
        <v>136</v>
      </c>
      <c r="L8" s="1" t="s">
        <v>136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137</v>
      </c>
      <c r="S8" s="1" t="s">
        <v>114</v>
      </c>
      <c r="T8" s="1" t="s">
        <v>115</v>
      </c>
      <c r="U8" s="1" t="s">
        <v>126</v>
      </c>
    </row>
    <row r="9" s="1" customFormat="1" spans="1:21">
      <c r="A9" s="3">
        <v>17588963923</v>
      </c>
      <c r="B9" s="1" t="s">
        <v>119</v>
      </c>
      <c r="C9" s="1" t="s">
        <v>138</v>
      </c>
      <c r="D9" s="1" t="s">
        <v>123</v>
      </c>
      <c r="E9" s="1" t="s">
        <v>73</v>
      </c>
      <c r="F9" s="1" t="s">
        <v>119</v>
      </c>
      <c r="G9" s="1" t="s">
        <v>105</v>
      </c>
      <c r="H9" s="1" t="s">
        <v>106</v>
      </c>
      <c r="I9" s="1" t="s">
        <v>139</v>
      </c>
      <c r="J9" s="1" t="s">
        <v>108</v>
      </c>
      <c r="K9" s="1" t="s">
        <v>139</v>
      </c>
      <c r="L9" s="1" t="s">
        <v>139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140</v>
      </c>
      <c r="S9" s="1" t="s">
        <v>114</v>
      </c>
      <c r="T9" s="1" t="s">
        <v>115</v>
      </c>
      <c r="U9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2022-03-23T01:01:22Z</dcterms:created>
  <dcterms:modified xsi:type="dcterms:W3CDTF">2022-03-23T01:10:35Z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BDC9A19587B642BAB9AE305F2F380E52</vt:lpwstr>
  </property>
  <property fmtid="{D5CDD505-2E9C-101B-9397-08002B2CF9AE}" pid="3" name="KSOProductBuildVer">
    <vt:lpwstr>2052-11.1.0.11365</vt:lpwstr>
  </property>
</Properties>
</file>