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<sst xmlns="http://schemas.openxmlformats.org/spreadsheetml/2006/main" count="342" uniqueCount="133">
  <si>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</si>
  <si>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</si>
  <si>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</si>
  <si>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</si>
  <si>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</si>
  <si>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</si>
  <si>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</si>
  <si>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</si>
  <si>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</si>
  <si>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</si>
  <si>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</si>
  <si>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</si>
  <si>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</si>
  <si>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</si>
  <si>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</si>
  <si>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</si>
  <si>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</si>
  <si>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</si>
  <si>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</si>
  <si>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</si>
  <si>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</si>
  <si>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</si>
  <si>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</si>
  <si>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</si>
  <si>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</si>
  <si>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17709150072	</t>
  </si>
  <si>
    <t>Ctrip</t>
  </si>
  <si>
    <t>正常</t>
  </si>
  <si>
    <t>[赤峰]维也纳酒店(赤峰赤锡路店)(83833086)</t>
  </si>
  <si>
    <t>标准双床房&lt;双人入住&gt;&lt;内宾&gt;&lt;预付&gt;&lt;双早&gt;</t>
  </si>
  <si>
    <t>CNY</t>
  </si>
  <si>
    <t>闫锋先</t>
  </si>
  <si>
    <t>CA11323220331CNY</t>
  </si>
  <si>
    <t>未提现</t>
  </si>
  <si>
    <t>携程开票</t>
  </si>
  <si>
    <t xml:space="preserve">	</t>
  </si>
  <si>
    <t xml:space="preserve">17717477334	</t>
  </si>
  <si>
    <t>[永城]白玉兰酒店(永城沱滨路店）(83418865)</t>
  </si>
  <si>
    <t>静雅双床房&lt;双人入住&gt;&lt;内宾&gt;&lt;预付&gt;&lt;双早&gt;</t>
  </si>
  <si>
    <t>李汶明</t>
  </si>
  <si>
    <t xml:space="preserve">2483812	</t>
  </si>
  <si>
    <t xml:space="preserve">17717477752	</t>
  </si>
  <si>
    <t>静雅大床房&lt;双人入住&gt;&lt;内宾&gt;&lt;预付&gt;&lt;双早&gt;</t>
  </si>
  <si>
    <t>王刚</t>
  </si>
  <si>
    <t xml:space="preserve">17719126620	</t>
  </si>
  <si>
    <t>舒雅双床房&lt;双人入住&gt;&lt;内宾&gt;&lt;预付&gt;&lt;双早&gt;</t>
  </si>
  <si>
    <t>谭俊峰</t>
  </si>
  <si>
    <t xml:space="preserve">2484769	</t>
  </si>
  <si>
    <t xml:space="preserve">17719284803	</t>
  </si>
  <si>
    <t>[武汉]希岸酒店(湖北大学地铁站店)(71576963)</t>
  </si>
  <si>
    <t>玲珑大床房(无窗)&lt;双人入住&gt;&lt;内宾&gt;&lt;预付&gt;&lt;无早&gt;</t>
  </si>
  <si>
    <t>许沁波</t>
  </si>
  <si>
    <t xml:space="preserve">2484881	</t>
  </si>
  <si>
    <t xml:space="preserve">17719578613	</t>
  </si>
  <si>
    <t>[佛山]维也纳酒店(佛山南海影视城店)(83968173)</t>
  </si>
  <si>
    <t>标准单人间&lt;单人入住&gt;&lt;内宾&gt;&lt;预付&gt;&lt;单早&gt;</t>
  </si>
  <si>
    <t>易森锐</t>
  </si>
  <si>
    <t xml:space="preserve">2485050	</t>
  </si>
  <si>
    <t xml:space="preserve">17724811372	</t>
  </si>
  <si>
    <t>舒雅大床房&lt;双人入住&gt;&lt;内宾&gt;&lt;预付&gt;&lt;双早&gt;</t>
  </si>
  <si>
    <t>范本壮</t>
  </si>
  <si>
    <t xml:space="preserve">2485212	</t>
  </si>
  <si>
    <t xml:space="preserve">17725578165	</t>
  </si>
  <si>
    <t>曹跃东,黄昊龙,侯东林,王坤</t>
  </si>
  <si>
    <t xml:space="preserve">17725638449	</t>
  </si>
  <si>
    <t>谢景坤</t>
  </si>
  <si>
    <t xml:space="preserve">2485640	</t>
  </si>
  <si>
    <t>，</t>
  </si>
  <si>
    <t>A220331095945481</t>
  </si>
  <si>
    <t>CNY / HKD 当前参考汇率: 1.23115483</t>
  </si>
  <si>
    <t>总计： 2992.98 CNY/
3684.82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</si>
  <si>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</si>
  <si>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</si>
  <si>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</si>
  <si>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</si>
  <si>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</si>
  <si>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</si>
  <si>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</si>
  <si>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</si>
  <si>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</si>
  <si>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</si>
  <si>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</si>
  <si>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</si>
  <si>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</si>
  <si>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</si>
  <si>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</si>
  <si>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</si>
  <si>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</si>
  <si>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</si>
  <si>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2022-03-27</t>
  </si>
  <si>
    <t>2485640</t>
  </si>
  <si>
    <t>白玉兰酒店(永城沱滨路店）</t>
  </si>
  <si>
    <t>2022-03-28</t>
  </si>
  <si>
    <t>退房日月结</t>
  </si>
  <si>
    <t>216.24</t>
  </si>
  <si>
    <t>RMB</t>
  </si>
  <si>
    <t>0</t>
  </si>
  <si>
    <t>0.00</t>
  </si>
  <si>
    <t>携程汇智国内直连</t>
  </si>
  <si>
    <t>1861</t>
  </si>
  <si>
    <t>2022-03-27 19:37:09</t>
  </si>
  <si>
    <t>否</t>
  </si>
  <si>
    <t>汇智国际旅游发展有限公司</t>
  </si>
  <si>
    <t>直连</t>
  </si>
  <si>
    <t>2485592</t>
  </si>
  <si>
    <t>832.32</t>
  </si>
  <si>
    <t>2022-03-27 19:09:15</t>
  </si>
  <si>
    <t>2485212</t>
  </si>
  <si>
    <t>199.92</t>
  </si>
  <si>
    <t>2022-03-27 14:29:17</t>
  </si>
  <si>
    <t>2485050</t>
  </si>
  <si>
    <t>维也纳酒店（佛山南海影视城店）</t>
  </si>
  <si>
    <t>174.42</t>
  </si>
  <si>
    <t>2022-03-27 12:29:28</t>
  </si>
  <si>
    <t>2484881</t>
  </si>
  <si>
    <t>希岸酒店(湖北大学地铁站店)</t>
  </si>
  <si>
    <t>199.20</t>
  </si>
  <si>
    <t>2022-03-27 10:09:49</t>
  </si>
  <si>
    <t>2484769</t>
  </si>
  <si>
    <t>191.76</t>
  </si>
  <si>
    <t>2022-03-27 07:28:12</t>
  </si>
  <si>
    <t>2022-03-26</t>
  </si>
  <si>
    <t>2483813</t>
  </si>
  <si>
    <t>432.48</t>
  </si>
  <si>
    <t>2022-03-26 14:13:08</t>
  </si>
  <si>
    <t>2483812</t>
  </si>
  <si>
    <t>416.16</t>
  </si>
  <si>
    <t>2022-03-26 14:12:56</t>
  </si>
  <si>
    <t>2022-03-25</t>
  </si>
  <si>
    <t>2481876</t>
  </si>
  <si>
    <t>维也纳酒店(赤峰赤锡路店)</t>
  </si>
  <si>
    <t>330.48</t>
  </si>
  <si>
    <t>2022-03-25 08:14:29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</si>
</sst>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0" borderId="6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44646</v>
      </c>
      <c r="G2" s="6">
        <v>44648</v>
      </c>
      <c r="H2" s="4">
        <v>1</v>
      </c>
      <c r="I2" s="4">
        <v>2</v>
      </c>
      <c r="J2" s="4">
        <v>2</v>
      </c>
      <c r="K2" s="4" t="s">
        <v>30</v>
      </c>
      <c r="L2" s="4">
        <v>330.48</v>
      </c>
      <c r="M2" s="4">
        <v>330.48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44645</v>
      </c>
      <c r="S2" s="6">
        <v>44651</v>
      </c>
      <c r="T2" s="4" t="s">
        <v>34</v>
      </c>
      <c r="U2" s="4">
        <v>330.48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44646</v>
      </c>
      <c r="G3" s="6">
        <v>44648</v>
      </c>
      <c r="H3" s="4">
        <v>1</v>
      </c>
      <c r="I3" s="4">
        <v>2</v>
      </c>
      <c r="J3" s="4">
        <v>2</v>
      </c>
      <c r="K3" s="4" t="s">
        <v>30</v>
      </c>
      <c r="L3" s="4">
        <v>416.16</v>
      </c>
      <c r="M3" s="4">
        <v>416.16</v>
      </c>
      <c r="N3" s="4" t="s">
        <v>39</v>
      </c>
      <c r="O3" s="4" t="s">
        <v>32</v>
      </c>
      <c r="P3" s="4" t="s">
        <v>33</v>
      </c>
      <c r="Q3" s="4">
        <v>0</v>
      </c>
      <c r="R3" s="7">
        <v>44646</v>
      </c>
      <c r="S3" s="6">
        <v>44651</v>
      </c>
      <c r="T3" s="4" t="s">
        <v>34</v>
      </c>
      <c r="U3" s="4">
        <v>416.16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42</v>
      </c>
      <c r="F4" s="6">
        <v>44646</v>
      </c>
      <c r="G4" s="6">
        <v>44648</v>
      </c>
      <c r="H4" s="4">
        <v>1</v>
      </c>
      <c r="I4" s="4">
        <v>2</v>
      </c>
      <c r="J4" s="4">
        <v>2</v>
      </c>
      <c r="K4" s="4" t="s">
        <v>30</v>
      </c>
      <c r="L4" s="4">
        <v>432.48</v>
      </c>
      <c r="M4" s="4">
        <v>432.48</v>
      </c>
      <c r="N4" s="4" t="s">
        <v>43</v>
      </c>
      <c r="O4" s="4" t="s">
        <v>32</v>
      </c>
      <c r="P4" s="4" t="s">
        <v>33</v>
      </c>
      <c r="Q4" s="4">
        <v>0</v>
      </c>
      <c r="R4" s="7">
        <v>44646</v>
      </c>
      <c r="S4" s="6">
        <v>44651</v>
      </c>
      <c r="T4" s="4" t="s">
        <v>34</v>
      </c>
      <c r="U4" s="4">
        <v>432.48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37</v>
      </c>
      <c r="E5" s="4" t="s">
        <v>45</v>
      </c>
      <c r="F5" s="6">
        <v>44647</v>
      </c>
      <c r="G5" s="6">
        <v>44648</v>
      </c>
      <c r="H5" s="4">
        <v>1</v>
      </c>
      <c r="I5" s="4">
        <v>1</v>
      </c>
      <c r="J5" s="4">
        <v>1</v>
      </c>
      <c r="K5" s="4" t="s">
        <v>30</v>
      </c>
      <c r="L5" s="4">
        <v>191.76</v>
      </c>
      <c r="M5" s="4">
        <v>191.76</v>
      </c>
      <c r="N5" s="4" t="s">
        <v>46</v>
      </c>
      <c r="O5" s="4" t="s">
        <v>32</v>
      </c>
      <c r="P5" s="4" t="s">
        <v>33</v>
      </c>
      <c r="Q5" s="4">
        <v>0</v>
      </c>
      <c r="R5" s="7">
        <v>44647</v>
      </c>
      <c r="S5" s="6">
        <v>44651</v>
      </c>
      <c r="T5" s="4" t="s">
        <v>34</v>
      </c>
      <c r="U5" s="4">
        <v>191.76</v>
      </c>
      <c r="V5" s="4">
        <v>0</v>
      </c>
      <c r="W5" s="4">
        <v>0</v>
      </c>
      <c r="X5" s="4" t="s">
        <v>47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44647</v>
      </c>
      <c r="G6" s="6">
        <v>44648</v>
      </c>
      <c r="H6" s="4">
        <v>1</v>
      </c>
      <c r="I6" s="4">
        <v>1</v>
      </c>
      <c r="J6" s="4">
        <v>1</v>
      </c>
      <c r="K6" s="4" t="s">
        <v>30</v>
      </c>
      <c r="L6" s="4">
        <v>199.2</v>
      </c>
      <c r="M6" s="4">
        <v>199.2</v>
      </c>
      <c r="N6" s="4" t="s">
        <v>51</v>
      </c>
      <c r="O6" s="4" t="s">
        <v>32</v>
      </c>
      <c r="P6" s="4" t="s">
        <v>33</v>
      </c>
      <c r="Q6" s="4">
        <v>0</v>
      </c>
      <c r="R6" s="7">
        <v>44647</v>
      </c>
      <c r="S6" s="6">
        <v>44651</v>
      </c>
      <c r="T6" s="4" t="s">
        <v>34</v>
      </c>
      <c r="U6" s="4">
        <v>199.2</v>
      </c>
      <c r="V6" s="4">
        <v>0</v>
      </c>
      <c r="W6" s="4">
        <v>0</v>
      </c>
      <c r="X6" s="4" t="s">
        <v>52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44647</v>
      </c>
      <c r="G7" s="6">
        <v>44648</v>
      </c>
      <c r="H7" s="4">
        <v>1</v>
      </c>
      <c r="I7" s="4">
        <v>1</v>
      </c>
      <c r="J7" s="4">
        <v>1</v>
      </c>
      <c r="K7" s="4" t="s">
        <v>30</v>
      </c>
      <c r="L7" s="4">
        <v>174.42</v>
      </c>
      <c r="M7" s="4">
        <v>174.42</v>
      </c>
      <c r="N7" s="4" t="s">
        <v>56</v>
      </c>
      <c r="O7" s="4" t="s">
        <v>32</v>
      </c>
      <c r="P7" s="4" t="s">
        <v>33</v>
      </c>
      <c r="Q7" s="4">
        <v>0</v>
      </c>
      <c r="R7" s="7">
        <v>44647</v>
      </c>
      <c r="S7" s="6">
        <v>44651</v>
      </c>
      <c r="T7" s="4" t="s">
        <v>34</v>
      </c>
      <c r="U7" s="4">
        <v>174.42</v>
      </c>
      <c r="V7" s="4">
        <v>0</v>
      </c>
      <c r="W7" s="4">
        <v>0</v>
      </c>
      <c r="X7" s="4" t="s">
        <v>57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37</v>
      </c>
      <c r="E8" s="4" t="s">
        <v>59</v>
      </c>
      <c r="F8" s="6">
        <v>44647</v>
      </c>
      <c r="G8" s="6">
        <v>44648</v>
      </c>
      <c r="H8" s="4">
        <v>1</v>
      </c>
      <c r="I8" s="4">
        <v>1</v>
      </c>
      <c r="J8" s="4">
        <v>1</v>
      </c>
      <c r="K8" s="4" t="s">
        <v>30</v>
      </c>
      <c r="L8" s="4">
        <v>199.92</v>
      </c>
      <c r="M8" s="4">
        <v>199.92</v>
      </c>
      <c r="N8" s="4" t="s">
        <v>60</v>
      </c>
      <c r="O8" s="4" t="s">
        <v>32</v>
      </c>
      <c r="P8" s="4" t="s">
        <v>33</v>
      </c>
      <c r="Q8" s="4">
        <v>0</v>
      </c>
      <c r="R8" s="7">
        <v>44647</v>
      </c>
      <c r="S8" s="6">
        <v>44651</v>
      </c>
      <c r="T8" s="4" t="s">
        <v>34</v>
      </c>
      <c r="U8" s="4">
        <v>199.92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37</v>
      </c>
      <c r="E9" s="4" t="s">
        <v>38</v>
      </c>
      <c r="F9" s="6">
        <v>44647</v>
      </c>
      <c r="G9" s="6">
        <v>44648</v>
      </c>
      <c r="H9" s="4">
        <v>4</v>
      </c>
      <c r="I9" s="4">
        <v>1</v>
      </c>
      <c r="J9" s="4">
        <v>4</v>
      </c>
      <c r="K9" s="4" t="s">
        <v>30</v>
      </c>
      <c r="L9" s="4">
        <v>832.32</v>
      </c>
      <c r="M9" s="4">
        <v>832.32</v>
      </c>
      <c r="N9" s="4" t="s">
        <v>63</v>
      </c>
      <c r="O9" s="4" t="s">
        <v>32</v>
      </c>
      <c r="P9" s="4" t="s">
        <v>33</v>
      </c>
      <c r="Q9" s="4">
        <v>0</v>
      </c>
      <c r="R9" s="7">
        <v>44647</v>
      </c>
      <c r="S9" s="6">
        <v>44651</v>
      </c>
      <c r="T9" s="4" t="s">
        <v>34</v>
      </c>
      <c r="U9" s="4">
        <v>832.32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37</v>
      </c>
      <c r="E10" s="4" t="s">
        <v>42</v>
      </c>
      <c r="F10" s="6">
        <v>44647</v>
      </c>
      <c r="G10" s="6">
        <v>44648</v>
      </c>
      <c r="H10" s="4">
        <v>1</v>
      </c>
      <c r="I10" s="4">
        <v>1</v>
      </c>
      <c r="J10" s="4">
        <v>1</v>
      </c>
      <c r="K10" s="4" t="s">
        <v>30</v>
      </c>
      <c r="L10" s="4">
        <v>216.24</v>
      </c>
      <c r="M10" s="4">
        <v>216.24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44647</v>
      </c>
      <c r="S10" s="6">
        <v>44651</v>
      </c>
      <c r="T10" s="4" t="s">
        <v>34</v>
      </c>
      <c r="U10" s="4">
        <v>216.24</v>
      </c>
      <c r="V10" s="4">
        <v>0</v>
      </c>
      <c r="W10" s="4">
        <v>0</v>
      </c>
      <c r="X10" s="4" t="s">
        <v>66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7" sqref="A17:A19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17709150072</v>
      </c>
      <c r="B2" s="6">
        <v>44646</v>
      </c>
      <c r="C2" s="6">
        <v>44648</v>
      </c>
      <c r="D2" s="4">
        <v>330.48</v>
      </c>
      <c r="E2" s="4" t="str">
        <f>VLOOKUP(A2,HOP!A:L,12,0)</f>
        <v>330.48</v>
      </c>
      <c r="F2" s="4" t="str">
        <f>VLOOKUP(A2,HOP!A:C,3,0)</f>
        <v>2481876</v>
      </c>
      <c r="G2" s="4">
        <f>D2-E2</f>
        <v>0</v>
      </c>
      <c r="H2" s="4" t="str">
        <f>$H$1&amp;F2</f>
        <v>，2481876</v>
      </c>
      <c r="I2" s="4" t="str">
        <f>VLOOKUP(A2,HOP!A:U,21,0)</f>
        <v>直连</v>
      </c>
    </row>
    <row r="3" s="4" customFormat="1" spans="1:9">
      <c r="A3" s="5">
        <v>17717477334</v>
      </c>
      <c r="B3" s="6">
        <v>44646</v>
      </c>
      <c r="C3" s="6">
        <v>44648</v>
      </c>
      <c r="D3" s="4">
        <v>416.16</v>
      </c>
      <c r="E3" s="4" t="str">
        <f>VLOOKUP(A3,HOP!A:L,12,0)</f>
        <v>416.16</v>
      </c>
      <c r="F3" s="4" t="str">
        <f>VLOOKUP(A3,HOP!A:C,3,0)</f>
        <v>2483812</v>
      </c>
      <c r="G3" s="4">
        <f t="shared" ref="G3:G10" si="0">D3-E3</f>
        <v>0</v>
      </c>
      <c r="H3" s="4" t="str">
        <f t="shared" ref="H3:H10" si="1">$H$1&amp;F3</f>
        <v>，2483812</v>
      </c>
      <c r="I3" s="4" t="str">
        <f>VLOOKUP(A3,HOP!A:U,21,0)</f>
        <v>直连</v>
      </c>
    </row>
    <row r="4" s="4" customFormat="1" spans="1:9">
      <c r="A4" s="5">
        <v>17717477752</v>
      </c>
      <c r="B4" s="6">
        <v>44646</v>
      </c>
      <c r="C4" s="6">
        <v>44648</v>
      </c>
      <c r="D4" s="4">
        <v>432.48</v>
      </c>
      <c r="E4" s="4" t="str">
        <f>VLOOKUP(A4,HOP!A:L,12,0)</f>
        <v>432.48</v>
      </c>
      <c r="F4" s="4" t="str">
        <f>VLOOKUP(A4,HOP!A:C,3,0)</f>
        <v>2483813</v>
      </c>
      <c r="G4" s="4">
        <f t="shared" si="0"/>
        <v>0</v>
      </c>
      <c r="H4" s="4" t="str">
        <f t="shared" si="1"/>
        <v>，2483813</v>
      </c>
      <c r="I4" s="4" t="str">
        <f>VLOOKUP(A4,HOP!A:U,21,0)</f>
        <v>直连</v>
      </c>
    </row>
    <row r="5" s="4" customFormat="1" spans="1:9">
      <c r="A5" s="5">
        <v>17719126620</v>
      </c>
      <c r="B5" s="6">
        <v>44647</v>
      </c>
      <c r="C5" s="6">
        <v>44648</v>
      </c>
      <c r="D5" s="4">
        <v>191.76</v>
      </c>
      <c r="E5" s="4" t="str">
        <f>VLOOKUP(A5,HOP!A:L,12,0)</f>
        <v>191.76</v>
      </c>
      <c r="F5" s="4" t="str">
        <f>VLOOKUP(A5,HOP!A:C,3,0)</f>
        <v>2484769</v>
      </c>
      <c r="G5" s="4">
        <f t="shared" si="0"/>
        <v>0</v>
      </c>
      <c r="H5" s="4" t="str">
        <f t="shared" si="1"/>
        <v>，2484769</v>
      </c>
      <c r="I5" s="4" t="str">
        <f>VLOOKUP(A5,HOP!A:U,21,0)</f>
        <v>直连</v>
      </c>
    </row>
    <row r="6" s="4" customFormat="1" spans="1:9">
      <c r="A6" s="5">
        <v>17719284803</v>
      </c>
      <c r="B6" s="6">
        <v>44647</v>
      </c>
      <c r="C6" s="6">
        <v>44648</v>
      </c>
      <c r="D6" s="4">
        <v>199.2</v>
      </c>
      <c r="E6" s="4" t="str">
        <f>VLOOKUP(A6,HOP!A:L,12,0)</f>
        <v>199.20</v>
      </c>
      <c r="F6" s="4" t="str">
        <f>VLOOKUP(A6,HOP!A:C,3,0)</f>
        <v>2484881</v>
      </c>
      <c r="G6" s="4">
        <f t="shared" si="0"/>
        <v>0</v>
      </c>
      <c r="H6" s="4" t="str">
        <f t="shared" si="1"/>
        <v>，2484881</v>
      </c>
      <c r="I6" s="4" t="str">
        <f>VLOOKUP(A6,HOP!A:U,21,0)</f>
        <v>直连</v>
      </c>
    </row>
    <row r="7" s="4" customFormat="1" spans="1:9">
      <c r="A7" s="5">
        <v>17719578613</v>
      </c>
      <c r="B7" s="6">
        <v>44647</v>
      </c>
      <c r="C7" s="6">
        <v>44648</v>
      </c>
      <c r="D7" s="4">
        <v>174.42</v>
      </c>
      <c r="E7" s="4" t="str">
        <f>VLOOKUP(A7,HOP!A:L,12,0)</f>
        <v>174.42</v>
      </c>
      <c r="F7" s="4" t="str">
        <f>VLOOKUP(A7,HOP!A:C,3,0)</f>
        <v>2485050</v>
      </c>
      <c r="G7" s="4">
        <f t="shared" si="0"/>
        <v>0</v>
      </c>
      <c r="H7" s="4" t="str">
        <f t="shared" si="1"/>
        <v>，2485050</v>
      </c>
      <c r="I7" s="4" t="str">
        <f>VLOOKUP(A7,HOP!A:U,21,0)</f>
        <v>直连</v>
      </c>
    </row>
    <row r="8" s="4" customFormat="1" spans="1:9">
      <c r="A8" s="5">
        <v>17724811372</v>
      </c>
      <c r="B8" s="6">
        <v>44647</v>
      </c>
      <c r="C8" s="6">
        <v>44648</v>
      </c>
      <c r="D8" s="4">
        <v>199.92</v>
      </c>
      <c r="E8" s="4" t="str">
        <f>VLOOKUP(A8,HOP!A:L,12,0)</f>
        <v>199.92</v>
      </c>
      <c r="F8" s="4" t="str">
        <f>VLOOKUP(A8,HOP!A:C,3,0)</f>
        <v>2485212</v>
      </c>
      <c r="G8" s="4">
        <f t="shared" si="0"/>
        <v>0</v>
      </c>
      <c r="H8" s="4" t="str">
        <f t="shared" si="1"/>
        <v>，2485212</v>
      </c>
      <c r="I8" s="4" t="str">
        <f>VLOOKUP(A8,HOP!A:U,21,0)</f>
        <v>直连</v>
      </c>
    </row>
    <row r="9" s="4" customFormat="1" spans="1:9">
      <c r="A9" s="5">
        <v>17725578165</v>
      </c>
      <c r="B9" s="6">
        <v>44647</v>
      </c>
      <c r="C9" s="6">
        <v>44648</v>
      </c>
      <c r="D9" s="4">
        <v>832.32</v>
      </c>
      <c r="E9" s="4" t="str">
        <f>VLOOKUP(A9,HOP!A:L,12,0)</f>
        <v>832.32</v>
      </c>
      <c r="F9" s="4" t="str">
        <f>VLOOKUP(A9,HOP!A:C,3,0)</f>
        <v>2485592</v>
      </c>
      <c r="G9" s="4">
        <f t="shared" si="0"/>
        <v>0</v>
      </c>
      <c r="H9" s="4" t="str">
        <f t="shared" si="1"/>
        <v>，2485592</v>
      </c>
      <c r="I9" s="4" t="str">
        <f>VLOOKUP(A9,HOP!A:U,21,0)</f>
        <v>直连</v>
      </c>
    </row>
    <row r="10" s="4" customFormat="1" spans="1:9">
      <c r="A10" s="5">
        <v>17725638449</v>
      </c>
      <c r="B10" s="6">
        <v>44647</v>
      </c>
      <c r="C10" s="6">
        <v>44648</v>
      </c>
      <c r="D10" s="4">
        <v>216.24</v>
      </c>
      <c r="E10" s="4" t="str">
        <f>VLOOKUP(A10,HOP!A:L,12,0)</f>
        <v>216.24</v>
      </c>
      <c r="F10" s="4" t="str">
        <f>VLOOKUP(A10,HOP!A:C,3,0)</f>
        <v>2485640</v>
      </c>
      <c r="G10" s="4">
        <f t="shared" si="0"/>
        <v>0</v>
      </c>
      <c r="H10" s="4" t="str">
        <f t="shared" si="1"/>
        <v>，2485640</v>
      </c>
      <c r="I10" s="4" t="str">
        <f>VLOOKUP(A10,HOP!A:U,21,0)</f>
        <v>直连</v>
      </c>
    </row>
    <row r="12" spans="4:4">
      <c r="D12" s="4">
        <f>SUM(D2:D11)</f>
        <v>2992.98</v>
      </c>
    </row>
    <row r="17" spans="1:1">
      <c r="A17" s="4" t="s">
        <v>68</v>
      </c>
    </row>
    <row r="18" spans="1:1">
      <c r="A18" s="4" t="s">
        <v>69</v>
      </c>
    </row>
    <row r="19" spans="1:1">
      <c r="A19" s="4" t="s">
        <v>70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C35" sqref="C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</row>
    <row r="2" s="1" customFormat="1" spans="1:21">
      <c r="A2" s="3">
        <v>17725638449</v>
      </c>
      <c r="B2" s="1" t="s">
        <v>89</v>
      </c>
      <c r="C2" s="1" t="s">
        <v>90</v>
      </c>
      <c r="D2" s="1" t="s">
        <v>91</v>
      </c>
      <c r="E2" s="1" t="s">
        <v>65</v>
      </c>
      <c r="F2" s="1" t="s">
        <v>89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</row>
    <row r="3" s="1" customFormat="1" spans="1:21">
      <c r="A3" s="3">
        <v>17725578165</v>
      </c>
      <c r="B3" s="1" t="s">
        <v>89</v>
      </c>
      <c r="C3" s="1" t="s">
        <v>104</v>
      </c>
      <c r="D3" s="1" t="s">
        <v>91</v>
      </c>
      <c r="E3" s="1" t="s">
        <v>63</v>
      </c>
      <c r="F3" s="1" t="s">
        <v>89</v>
      </c>
      <c r="G3" s="1" t="s">
        <v>92</v>
      </c>
      <c r="H3" s="1" t="s">
        <v>93</v>
      </c>
      <c r="I3" s="1" t="s">
        <v>105</v>
      </c>
      <c r="J3" s="1" t="s">
        <v>95</v>
      </c>
      <c r="K3" s="1" t="s">
        <v>105</v>
      </c>
      <c r="L3" s="1" t="s">
        <v>105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106</v>
      </c>
      <c r="S3" s="1" t="s">
        <v>101</v>
      </c>
      <c r="T3" s="1" t="s">
        <v>102</v>
      </c>
      <c r="U3" s="1" t="s">
        <v>103</v>
      </c>
    </row>
    <row r="4" s="1" customFormat="1" spans="1:21">
      <c r="A4" s="3">
        <v>17724811372</v>
      </c>
      <c r="B4" s="1" t="s">
        <v>89</v>
      </c>
      <c r="C4" s="1" t="s">
        <v>107</v>
      </c>
      <c r="D4" s="1" t="s">
        <v>91</v>
      </c>
      <c r="E4" s="1" t="s">
        <v>60</v>
      </c>
      <c r="F4" s="1" t="s">
        <v>89</v>
      </c>
      <c r="G4" s="1" t="s">
        <v>92</v>
      </c>
      <c r="H4" s="1" t="s">
        <v>93</v>
      </c>
      <c r="I4" s="1" t="s">
        <v>108</v>
      </c>
      <c r="J4" s="1" t="s">
        <v>95</v>
      </c>
      <c r="K4" s="1" t="s">
        <v>108</v>
      </c>
      <c r="L4" s="1" t="s">
        <v>108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109</v>
      </c>
      <c r="S4" s="1" t="s">
        <v>101</v>
      </c>
      <c r="T4" s="1" t="s">
        <v>102</v>
      </c>
      <c r="U4" s="1" t="s">
        <v>103</v>
      </c>
    </row>
    <row r="5" s="1" customFormat="1" spans="1:21">
      <c r="A5" s="3">
        <v>17719578613</v>
      </c>
      <c r="B5" s="1" t="s">
        <v>89</v>
      </c>
      <c r="C5" s="1" t="s">
        <v>110</v>
      </c>
      <c r="D5" s="1" t="s">
        <v>111</v>
      </c>
      <c r="E5" s="1" t="s">
        <v>56</v>
      </c>
      <c r="F5" s="1" t="s">
        <v>89</v>
      </c>
      <c r="G5" s="1" t="s">
        <v>92</v>
      </c>
      <c r="H5" s="1" t="s">
        <v>93</v>
      </c>
      <c r="I5" s="1" t="s">
        <v>112</v>
      </c>
      <c r="J5" s="1" t="s">
        <v>95</v>
      </c>
      <c r="K5" s="1" t="s">
        <v>112</v>
      </c>
      <c r="L5" s="1" t="s">
        <v>112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113</v>
      </c>
      <c r="S5" s="1" t="s">
        <v>101</v>
      </c>
      <c r="T5" s="1" t="s">
        <v>102</v>
      </c>
      <c r="U5" s="1" t="s">
        <v>103</v>
      </c>
    </row>
    <row r="6" s="1" customFormat="1" spans="1:21">
      <c r="A6" s="3">
        <v>17719284803</v>
      </c>
      <c r="B6" s="1" t="s">
        <v>89</v>
      </c>
      <c r="C6" s="1" t="s">
        <v>114</v>
      </c>
      <c r="D6" s="1" t="s">
        <v>115</v>
      </c>
      <c r="E6" s="1" t="s">
        <v>51</v>
      </c>
      <c r="F6" s="1" t="s">
        <v>89</v>
      </c>
      <c r="G6" s="1" t="s">
        <v>92</v>
      </c>
      <c r="H6" s="1" t="s">
        <v>93</v>
      </c>
      <c r="I6" s="1" t="s">
        <v>116</v>
      </c>
      <c r="J6" s="1" t="s">
        <v>95</v>
      </c>
      <c r="K6" s="1" t="s">
        <v>116</v>
      </c>
      <c r="L6" s="1" t="s">
        <v>116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117</v>
      </c>
      <c r="S6" s="1" t="s">
        <v>101</v>
      </c>
      <c r="T6" s="1" t="s">
        <v>102</v>
      </c>
      <c r="U6" s="1" t="s">
        <v>103</v>
      </c>
    </row>
    <row r="7" s="1" customFormat="1" spans="1:21">
      <c r="A7" s="3">
        <v>17719126620</v>
      </c>
      <c r="B7" s="1" t="s">
        <v>89</v>
      </c>
      <c r="C7" s="1" t="s">
        <v>118</v>
      </c>
      <c r="D7" s="1" t="s">
        <v>91</v>
      </c>
      <c r="E7" s="1" t="s">
        <v>46</v>
      </c>
      <c r="F7" s="1" t="s">
        <v>89</v>
      </c>
      <c r="G7" s="1" t="s">
        <v>92</v>
      </c>
      <c r="H7" s="1" t="s">
        <v>93</v>
      </c>
      <c r="I7" s="1" t="s">
        <v>119</v>
      </c>
      <c r="J7" s="1" t="s">
        <v>95</v>
      </c>
      <c r="K7" s="1" t="s">
        <v>119</v>
      </c>
      <c r="L7" s="1" t="s">
        <v>119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99</v>
      </c>
      <c r="R7" s="1" t="s">
        <v>120</v>
      </c>
      <c r="S7" s="1" t="s">
        <v>101</v>
      </c>
      <c r="T7" s="1" t="s">
        <v>102</v>
      </c>
      <c r="U7" s="1" t="s">
        <v>103</v>
      </c>
    </row>
    <row r="8" s="1" customFormat="1" spans="1:21">
      <c r="A8" s="3">
        <v>17717477752</v>
      </c>
      <c r="B8" s="1" t="s">
        <v>121</v>
      </c>
      <c r="C8" s="1" t="s">
        <v>122</v>
      </c>
      <c r="D8" s="1" t="s">
        <v>91</v>
      </c>
      <c r="E8" s="1" t="s">
        <v>43</v>
      </c>
      <c r="F8" s="1" t="s">
        <v>121</v>
      </c>
      <c r="G8" s="1" t="s">
        <v>92</v>
      </c>
      <c r="H8" s="1" t="s">
        <v>93</v>
      </c>
      <c r="I8" s="1" t="s">
        <v>123</v>
      </c>
      <c r="J8" s="1" t="s">
        <v>95</v>
      </c>
      <c r="K8" s="1" t="s">
        <v>123</v>
      </c>
      <c r="L8" s="1" t="s">
        <v>123</v>
      </c>
      <c r="M8" s="1" t="s">
        <v>96</v>
      </c>
      <c r="N8" s="1" t="s">
        <v>96</v>
      </c>
      <c r="O8" s="1" t="s">
        <v>97</v>
      </c>
      <c r="P8" s="1" t="s">
        <v>98</v>
      </c>
      <c r="Q8" s="1" t="s">
        <v>99</v>
      </c>
      <c r="R8" s="1" t="s">
        <v>124</v>
      </c>
      <c r="S8" s="1" t="s">
        <v>101</v>
      </c>
      <c r="T8" s="1" t="s">
        <v>102</v>
      </c>
      <c r="U8" s="1" t="s">
        <v>103</v>
      </c>
    </row>
    <row r="9" s="1" customFormat="1" spans="1:21">
      <c r="A9" s="3">
        <v>17717477334</v>
      </c>
      <c r="B9" s="1" t="s">
        <v>121</v>
      </c>
      <c r="C9" s="1" t="s">
        <v>125</v>
      </c>
      <c r="D9" s="1" t="s">
        <v>91</v>
      </c>
      <c r="E9" s="1" t="s">
        <v>39</v>
      </c>
      <c r="F9" s="1" t="s">
        <v>121</v>
      </c>
      <c r="G9" s="1" t="s">
        <v>92</v>
      </c>
      <c r="H9" s="1" t="s">
        <v>93</v>
      </c>
      <c r="I9" s="1" t="s">
        <v>126</v>
      </c>
      <c r="J9" s="1" t="s">
        <v>95</v>
      </c>
      <c r="K9" s="1" t="s">
        <v>126</v>
      </c>
      <c r="L9" s="1" t="s">
        <v>126</v>
      </c>
      <c r="M9" s="1" t="s">
        <v>96</v>
      </c>
      <c r="N9" s="1" t="s">
        <v>96</v>
      </c>
      <c r="O9" s="1" t="s">
        <v>97</v>
      </c>
      <c r="P9" s="1" t="s">
        <v>98</v>
      </c>
      <c r="Q9" s="1" t="s">
        <v>99</v>
      </c>
      <c r="R9" s="1" t="s">
        <v>127</v>
      </c>
      <c r="S9" s="1" t="s">
        <v>101</v>
      </c>
      <c r="T9" s="1" t="s">
        <v>102</v>
      </c>
      <c r="U9" s="1" t="s">
        <v>103</v>
      </c>
    </row>
    <row r="10" s="1" customFormat="1" spans="1:21">
      <c r="A10" s="3">
        <v>17709150072</v>
      </c>
      <c r="B10" s="1" t="s">
        <v>128</v>
      </c>
      <c r="C10" s="1" t="s">
        <v>129</v>
      </c>
      <c r="D10" s="1" t="s">
        <v>130</v>
      </c>
      <c r="E10" s="1" t="s">
        <v>31</v>
      </c>
      <c r="F10" s="1" t="s">
        <v>121</v>
      </c>
      <c r="G10" s="1" t="s">
        <v>92</v>
      </c>
      <c r="H10" s="1" t="s">
        <v>93</v>
      </c>
      <c r="I10" s="1" t="s">
        <v>131</v>
      </c>
      <c r="J10" s="1" t="s">
        <v>95</v>
      </c>
      <c r="K10" s="1" t="s">
        <v>131</v>
      </c>
      <c r="L10" s="1" t="s">
        <v>131</v>
      </c>
      <c r="M10" s="1" t="s">
        <v>96</v>
      </c>
      <c r="N10" s="1" t="s">
        <v>96</v>
      </c>
      <c r="O10" s="1" t="s">
        <v>97</v>
      </c>
      <c r="P10" s="1" t="s">
        <v>98</v>
      </c>
      <c r="Q10" s="1" t="s">
        <v>99</v>
      </c>
      <c r="R10" s="1" t="s">
        <v>132</v>
      </c>
      <c r="S10" s="1" t="s">
        <v>101</v>
      </c>
      <c r="T10" s="1" t="s">
        <v>102</v>
      </c>
      <c r="U10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2022-03-31T01:52:50Z</dcterms:created>
  <dcterms:modified xsi:type="dcterms:W3CDTF">2022-03-31T01:58:09Z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CE600DC7DD4041CBA347D56A7E06373A</vt:lpwstr>
  </property>
  <property fmtid="{D5CDD505-2E9C-101B-9397-08002B2CF9AE}" pid="3" name="KSOProductBuildVer">
    <vt:lpwstr>2052-11.1.0.11365</vt:lpwstr>
  </property>
</Properties>
</file>