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<sst xmlns="http://schemas.openxmlformats.org/spreadsheetml/2006/main" count="331" uniqueCount="153">
  <si>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</si>
  <si>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</si>
  <si>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</si>
  <si>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</si>
  <si>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</si>
  <si>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</si>
  <si>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</si>
  <si>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</si>
  <si>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</si>
  <si>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</si>
  <si>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</si>
  <si>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</si>
  <si>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</si>
  <si>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</si>
  <si>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</si>
  <si>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</si>
  <si>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</si>
  <si>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</si>
  <si>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</si>
  <si>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</si>
  <si>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</si>
  <si>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</si>
  <si>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</si>
  <si>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</si>
  <si>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</si>
  <si>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17596877938	</t>
  </si>
  <si>
    <t>Ctrip</t>
  </si>
  <si>
    <t>正常</t>
  </si>
  <si>
    <t>[德清]莫干山开元森泊度假乐园(88833495)</t>
  </si>
  <si>
    <t>哇哩哇国双床房(至少提前1天预订)&lt;日历房套餐高价值&gt;&lt;双早&gt;&lt;新酒店礼盒&gt;</t>
  </si>
  <si>
    <t>CNY</t>
  </si>
  <si>
    <t>任静娴</t>
  </si>
  <si>
    <t>CA363220331CNY</t>
  </si>
  <si>
    <t>未提现</t>
  </si>
  <si>
    <t>携程开票</t>
  </si>
  <si>
    <t xml:space="preserve">2456101	</t>
  </si>
  <si>
    <t xml:space="preserve">3421537	</t>
  </si>
  <si>
    <t>取消</t>
  </si>
  <si>
    <t xml:space="preserve">17618941553	</t>
  </si>
  <si>
    <t>[连山]连山江景酒店(83922563)</t>
  </si>
  <si>
    <t>大床房&lt;双早&gt;</t>
  </si>
  <si>
    <t>何彬</t>
  </si>
  <si>
    <t xml:space="preserve">2460742	</t>
  </si>
  <si>
    <t xml:space="preserve">	</t>
  </si>
  <si>
    <t xml:space="preserve">17641675874	</t>
  </si>
  <si>
    <t>[贵阳]贵阳溪山里酒店(77243456)</t>
  </si>
  <si>
    <t>高级精致房&lt;双人入住&gt;&lt;中宾&gt;&lt;无早&gt;</t>
  </si>
  <si>
    <t>易旭良</t>
  </si>
  <si>
    <t xml:space="preserve">178239	</t>
  </si>
  <si>
    <t xml:space="preserve">17650105631	</t>
  </si>
  <si>
    <t>[梅州]梅州麓湖山酒店(67856423)</t>
  </si>
  <si>
    <t>豪华大床房&lt;大床&gt;&lt;双人入住&gt;&lt;升级特惠&gt;&lt;双早&gt;&lt;新高价值日历房套餐&gt;&lt;新酒店礼盒&gt;</t>
  </si>
  <si>
    <t>徐雪萍</t>
  </si>
  <si>
    <t xml:space="preserve">886241	</t>
  </si>
  <si>
    <t xml:space="preserve">17655507473	</t>
  </si>
  <si>
    <t>[合作]合作诺桑洲际酒店(84310902)</t>
  </si>
  <si>
    <t>商务标间&lt;双人入住&gt;&lt;中宾&gt;&lt;双早&gt;</t>
  </si>
  <si>
    <t>张龙</t>
  </si>
  <si>
    <t xml:space="preserve">2468382	</t>
  </si>
  <si>
    <t xml:space="preserve">acknowledge	</t>
  </si>
  <si>
    <t xml:space="preserve">17649832366	</t>
  </si>
  <si>
    <t>[北京]IU酒店(北京西客站六里桥东地铁站店)(67318659)</t>
  </si>
  <si>
    <t>小U精致大床房&lt;双人入住&gt;&lt;内宾&gt;&lt;预付&gt;&lt;无早&gt;</t>
  </si>
  <si>
    <t>谭阳</t>
  </si>
  <si>
    <t>CA363220401CNY</t>
  </si>
  <si>
    <t xml:space="preserve">17651038812	</t>
  </si>
  <si>
    <t>王周卫</t>
  </si>
  <si>
    <t xml:space="preserve">888626	</t>
  </si>
  <si>
    <t xml:space="preserve">17657506587	</t>
  </si>
  <si>
    <t>[德钦]德钦奔子栏丽世酒店(79656169)</t>
  </si>
  <si>
    <t>尊尚大床房&lt;特惠专享&gt;&lt;双人入住&gt;&lt;双早&gt;</t>
  </si>
  <si>
    <t>木云萱</t>
  </si>
  <si>
    <t xml:space="preserve">17658146141	</t>
  </si>
  <si>
    <t>[香港]香港弥敦酒店(Nathan Hotel)(10105446)</t>
  </si>
  <si>
    <t>卓智客房&lt;双人入住&gt;&lt;内宾&gt;&lt;预付&gt;&lt;无早&gt;</t>
  </si>
  <si>
    <t>Tan/Jingnamzoe</t>
  </si>
  <si>
    <t xml:space="preserve">2469625	</t>
  </si>
  <si>
    <t xml:space="preserve">17659209618	</t>
  </si>
  <si>
    <t>张仁富</t>
  </si>
  <si>
    <t xml:space="preserve">178301	</t>
  </si>
  <si>
    <t xml:space="preserve">17659377526	</t>
  </si>
  <si>
    <t>高级大床房&lt;双人入住&gt;&lt;中宾&gt;&lt;无早&gt;</t>
  </si>
  <si>
    <t>肖笙笙</t>
  </si>
  <si>
    <t xml:space="preserve">178303	</t>
  </si>
  <si>
    <t>,</t>
  </si>
  <si>
    <t>202203132112200021</t>
  </si>
  <si>
    <t>202203151318200025</t>
  </si>
  <si>
    <t>202203160913570021</t>
  </si>
  <si>
    <t>202203162144380022</t>
  </si>
  <si>
    <t>202203162239010022</t>
  </si>
  <si>
    <t>录错渠道美团国内ebk</t>
  </si>
  <si>
    <t>A220401091933481</t>
  </si>
  <si>
    <t>A220401091845481</t>
  </si>
  <si>
    <t>房集：i220401091516 1216.1元</t>
  </si>
  <si>
    <t>房集：i220401091617 317.9元 录错渠道到美团，房集无法更改，故直接美团生成收款</t>
  </si>
  <si>
    <t>CNY / HKD 当前参考汇率: 1.232420747</t>
  </si>
  <si>
    <t>总计：2768.38 CNY/
3411.81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</si>
  <si>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</si>
  <si>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</si>
  <si>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</si>
  <si>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</si>
  <si>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</si>
  <si>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</si>
  <si>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</si>
  <si>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</si>
  <si>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</si>
  <si>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</si>
  <si>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</si>
  <si>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</si>
  <si>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</si>
  <si>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</si>
  <si>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</si>
  <si>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</si>
  <si>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</si>
  <si>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</si>
  <si>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2022-03-16</t>
  </si>
  <si>
    <t>2469625</t>
  </si>
  <si>
    <t>香港弥敦酒店</t>
  </si>
  <si>
    <t>Tan Jingnamzoe</t>
  </si>
  <si>
    <t>2022-03-17</t>
  </si>
  <si>
    <t>退房日周结</t>
  </si>
  <si>
    <t>646.00</t>
  </si>
  <si>
    <t>RMB</t>
  </si>
  <si>
    <t>0</t>
  </si>
  <si>
    <t>0.00</t>
  </si>
  <si>
    <t>携程国内直连(DD)</t>
  </si>
  <si>
    <t>01.011249</t>
  </si>
  <si>
    <t>2022-03-16 15:17:33</t>
  </si>
  <si>
    <t>否</t>
  </si>
  <si>
    <t>汇智国际旅游发展有限公司</t>
  </si>
  <si>
    <t>直连</t>
  </si>
  <si>
    <t>2022-03-15</t>
  </si>
  <si>
    <t>2468382</t>
  </si>
  <si>
    <t>合作诺桑洲际酒店</t>
  </si>
  <si>
    <t>263.16</t>
  </si>
  <si>
    <t>2022-03-15 18:56:56</t>
  </si>
  <si>
    <t>直采</t>
  </si>
  <si>
    <t>2467486</t>
  </si>
  <si>
    <t>IU酒店(北京西客站六里桥东地铁站店)</t>
  </si>
  <si>
    <t>325.22</t>
  </si>
  <si>
    <t>2022-03-15 11:05:02</t>
  </si>
  <si>
    <t>2022-03-11</t>
  </si>
  <si>
    <t>2460742</t>
  </si>
  <si>
    <t>连山江景酒店</t>
  </si>
  <si>
    <t>213.00</t>
  </si>
  <si>
    <t>-213</t>
  </si>
  <si>
    <t>2022-03-11 17:47:10</t>
  </si>
  <si>
    <t>2022-03-08</t>
  </si>
  <si>
    <t>2456101</t>
  </si>
  <si>
    <t>莫干山开元森泊度假乐园</t>
  </si>
  <si>
    <t>790.00</t>
  </si>
  <si>
    <t>-790</t>
  </si>
  <si>
    <t>2022-03-08 19:00:50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</si>
</sst>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44635</v>
      </c>
      <c r="G2" s="6">
        <v>44636</v>
      </c>
      <c r="H2" s="4">
        <v>1</v>
      </c>
      <c r="I2" s="4">
        <v>1</v>
      </c>
      <c r="J2" s="4">
        <v>1</v>
      </c>
      <c r="K2" s="4" t="s">
        <v>30</v>
      </c>
      <c r="L2" s="4">
        <v>790</v>
      </c>
      <c r="M2" s="4">
        <v>790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44651</v>
      </c>
      <c r="T2" s="4" t="s">
        <v>34</v>
      </c>
      <c r="U2" s="4">
        <v>790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44635</v>
      </c>
      <c r="G3" s="6">
        <v>44636</v>
      </c>
      <c r="H3" s="4">
        <v>1</v>
      </c>
      <c r="I3" s="4">
        <v>1</v>
      </c>
      <c r="J3" s="4">
        <v>1</v>
      </c>
      <c r="K3" s="4" t="s">
        <v>30</v>
      </c>
      <c r="L3" s="4">
        <v>-790</v>
      </c>
      <c r="M3" s="4">
        <v>-790</v>
      </c>
      <c r="N3" s="4" t="s">
        <v>31</v>
      </c>
      <c r="O3" s="4" t="s">
        <v>32</v>
      </c>
      <c r="P3" s="4" t="s">
        <v>33</v>
      </c>
      <c r="Q3" s="4">
        <v>0</v>
      </c>
      <c r="R3" s="7">
        <v>44628</v>
      </c>
      <c r="S3" s="6">
        <v>44651</v>
      </c>
      <c r="T3" s="4" t="s">
        <v>34</v>
      </c>
      <c r="U3" s="4">
        <v>-790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44635</v>
      </c>
      <c r="G4" s="6">
        <v>44636</v>
      </c>
      <c r="H4" s="4">
        <v>1</v>
      </c>
      <c r="I4" s="4">
        <v>1</v>
      </c>
      <c r="J4" s="4">
        <v>1</v>
      </c>
      <c r="K4" s="4" t="s">
        <v>30</v>
      </c>
      <c r="L4" s="4">
        <v>213</v>
      </c>
      <c r="M4" s="4">
        <v>213</v>
      </c>
      <c r="N4" s="4" t="s">
        <v>41</v>
      </c>
      <c r="O4" s="4" t="s">
        <v>32</v>
      </c>
      <c r="P4" s="4" t="s">
        <v>33</v>
      </c>
      <c r="Q4" s="4">
        <v>0</v>
      </c>
      <c r="R4" s="7">
        <v>44631</v>
      </c>
      <c r="S4" s="6">
        <v>44651</v>
      </c>
      <c r="T4" s="4" t="s">
        <v>34</v>
      </c>
      <c r="U4" s="4">
        <v>213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44635</v>
      </c>
      <c r="G5" s="6">
        <v>44636</v>
      </c>
      <c r="H5" s="4">
        <v>1</v>
      </c>
      <c r="I5" s="4">
        <v>1</v>
      </c>
      <c r="J5" s="4">
        <v>1</v>
      </c>
      <c r="K5" s="4" t="s">
        <v>30</v>
      </c>
      <c r="L5" s="4">
        <v>365</v>
      </c>
      <c r="M5" s="4">
        <v>365</v>
      </c>
      <c r="N5" s="4" t="s">
        <v>47</v>
      </c>
      <c r="O5" s="4" t="s">
        <v>32</v>
      </c>
      <c r="P5" s="4" t="s">
        <v>33</v>
      </c>
      <c r="Q5" s="4">
        <v>0</v>
      </c>
      <c r="R5" s="7">
        <v>44633</v>
      </c>
      <c r="S5" s="6">
        <v>44651</v>
      </c>
      <c r="T5" s="4" t="s">
        <v>34</v>
      </c>
      <c r="U5" s="4">
        <v>365</v>
      </c>
      <c r="V5" s="4">
        <v>0</v>
      </c>
      <c r="W5" s="4">
        <v>0</v>
      </c>
      <c r="X5" s="4" t="s">
        <v>43</v>
      </c>
      <c r="Y5" s="4" t="s">
        <v>48</v>
      </c>
    </row>
    <row r="6" s="4" customFormat="1" spans="1:25">
      <c r="A6" s="4" t="s">
        <v>38</v>
      </c>
      <c r="B6" s="4" t="s">
        <v>26</v>
      </c>
      <c r="C6" s="4" t="s">
        <v>37</v>
      </c>
      <c r="D6" s="4" t="s">
        <v>39</v>
      </c>
      <c r="E6" s="4" t="s">
        <v>40</v>
      </c>
      <c r="F6" s="6">
        <v>44635</v>
      </c>
      <c r="G6" s="6">
        <v>44636</v>
      </c>
      <c r="H6" s="4">
        <v>1</v>
      </c>
      <c r="I6" s="4">
        <v>1</v>
      </c>
      <c r="J6" s="4">
        <v>1</v>
      </c>
      <c r="K6" s="4" t="s">
        <v>30</v>
      </c>
      <c r="L6" s="4">
        <v>-213</v>
      </c>
      <c r="M6" s="4">
        <v>-213</v>
      </c>
      <c r="N6" s="4" t="s">
        <v>41</v>
      </c>
      <c r="O6" s="4" t="s">
        <v>32</v>
      </c>
      <c r="P6" s="4" t="s">
        <v>33</v>
      </c>
      <c r="Q6" s="4">
        <v>0</v>
      </c>
      <c r="R6" s="7">
        <v>44631</v>
      </c>
      <c r="S6" s="6">
        <v>44651</v>
      </c>
      <c r="T6" s="4" t="s">
        <v>34</v>
      </c>
      <c r="U6" s="4">
        <v>-213</v>
      </c>
      <c r="V6" s="4">
        <v>0</v>
      </c>
      <c r="W6" s="4">
        <v>0</v>
      </c>
      <c r="X6" s="4" t="s">
        <v>42</v>
      </c>
      <c r="Y6" s="4" t="s">
        <v>43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44635</v>
      </c>
      <c r="G7" s="6">
        <v>44636</v>
      </c>
      <c r="H7" s="4">
        <v>1</v>
      </c>
      <c r="I7" s="4">
        <v>1</v>
      </c>
      <c r="J7" s="4">
        <v>1</v>
      </c>
      <c r="K7" s="4" t="s">
        <v>30</v>
      </c>
      <c r="L7" s="4">
        <v>270</v>
      </c>
      <c r="M7" s="4">
        <v>270</v>
      </c>
      <c r="N7" s="4" t="s">
        <v>52</v>
      </c>
      <c r="O7" s="4" t="s">
        <v>32</v>
      </c>
      <c r="P7" s="4" t="s">
        <v>33</v>
      </c>
      <c r="Q7" s="4">
        <v>0</v>
      </c>
      <c r="R7" s="7">
        <v>44635</v>
      </c>
      <c r="S7" s="6">
        <v>44651</v>
      </c>
      <c r="T7" s="4" t="s">
        <v>34</v>
      </c>
      <c r="U7" s="4">
        <v>270</v>
      </c>
      <c r="V7" s="4">
        <v>0</v>
      </c>
      <c r="W7" s="4">
        <v>0</v>
      </c>
      <c r="X7" s="4" t="s">
        <v>43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44635</v>
      </c>
      <c r="G8" s="6">
        <v>44636</v>
      </c>
      <c r="H8" s="4">
        <v>1</v>
      </c>
      <c r="I8" s="4">
        <v>1</v>
      </c>
      <c r="J8" s="4">
        <v>1</v>
      </c>
      <c r="K8" s="4" t="s">
        <v>30</v>
      </c>
      <c r="L8" s="4">
        <v>263.16</v>
      </c>
      <c r="M8" s="4">
        <v>263.16</v>
      </c>
      <c r="N8" s="4" t="s">
        <v>57</v>
      </c>
      <c r="O8" s="4" t="s">
        <v>32</v>
      </c>
      <c r="P8" s="4" t="s">
        <v>33</v>
      </c>
      <c r="Q8" s="4">
        <v>0</v>
      </c>
      <c r="R8" s="7">
        <v>44635</v>
      </c>
      <c r="S8" s="6">
        <v>44651</v>
      </c>
      <c r="T8" s="4" t="s">
        <v>34</v>
      </c>
      <c r="U8" s="4">
        <v>263.16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44635</v>
      </c>
      <c r="G9" s="6">
        <v>44637</v>
      </c>
      <c r="H9" s="4">
        <v>1</v>
      </c>
      <c r="I9" s="4">
        <v>2</v>
      </c>
      <c r="J9" s="4">
        <v>2</v>
      </c>
      <c r="K9" s="4" t="s">
        <v>30</v>
      </c>
      <c r="L9" s="4">
        <v>325.22</v>
      </c>
      <c r="M9" s="4">
        <v>325.22</v>
      </c>
      <c r="N9" s="4" t="s">
        <v>63</v>
      </c>
      <c r="O9" s="4" t="s">
        <v>64</v>
      </c>
      <c r="P9" s="4" t="s">
        <v>33</v>
      </c>
      <c r="Q9" s="4">
        <v>0</v>
      </c>
      <c r="R9" s="7">
        <v>44635</v>
      </c>
      <c r="S9" s="6">
        <v>44652</v>
      </c>
      <c r="T9" s="4" t="s">
        <v>34</v>
      </c>
      <c r="U9" s="4">
        <v>325.22</v>
      </c>
      <c r="V9" s="4">
        <v>0</v>
      </c>
      <c r="W9" s="4">
        <v>0</v>
      </c>
      <c r="X9" s="4" t="s">
        <v>43</v>
      </c>
      <c r="Y9" s="4" t="s">
        <v>43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50</v>
      </c>
      <c r="E10" s="4" t="s">
        <v>51</v>
      </c>
      <c r="F10" s="6">
        <v>44636</v>
      </c>
      <c r="G10" s="6">
        <v>44637</v>
      </c>
      <c r="H10" s="4">
        <v>1</v>
      </c>
      <c r="I10" s="4">
        <v>1</v>
      </c>
      <c r="J10" s="4">
        <v>1</v>
      </c>
      <c r="K10" s="4" t="s">
        <v>30</v>
      </c>
      <c r="L10" s="4">
        <v>270</v>
      </c>
      <c r="M10" s="4">
        <v>270</v>
      </c>
      <c r="N10" s="4" t="s">
        <v>66</v>
      </c>
      <c r="O10" s="4" t="s">
        <v>64</v>
      </c>
      <c r="P10" s="4" t="s">
        <v>33</v>
      </c>
      <c r="Q10" s="4">
        <v>0</v>
      </c>
      <c r="R10" s="7">
        <v>44635</v>
      </c>
      <c r="S10" s="6">
        <v>44652</v>
      </c>
      <c r="T10" s="4" t="s">
        <v>34</v>
      </c>
      <c r="U10" s="4">
        <v>270</v>
      </c>
      <c r="V10" s="4">
        <v>0</v>
      </c>
      <c r="W10" s="4">
        <v>0</v>
      </c>
      <c r="X10" s="4" t="s">
        <v>43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44636</v>
      </c>
      <c r="G11" s="6">
        <v>44637</v>
      </c>
      <c r="H11" s="4">
        <v>1</v>
      </c>
      <c r="I11" s="4">
        <v>1</v>
      </c>
      <c r="J11" s="4">
        <v>1</v>
      </c>
      <c r="K11" s="4" t="s">
        <v>30</v>
      </c>
      <c r="L11" s="4">
        <v>850</v>
      </c>
      <c r="M11" s="4">
        <v>850</v>
      </c>
      <c r="N11" s="4" t="s">
        <v>71</v>
      </c>
      <c r="O11" s="4" t="s">
        <v>64</v>
      </c>
      <c r="P11" s="4" t="s">
        <v>33</v>
      </c>
      <c r="Q11" s="4">
        <v>0</v>
      </c>
      <c r="R11" s="7">
        <v>44636</v>
      </c>
      <c r="S11" s="6">
        <v>44652</v>
      </c>
      <c r="T11" s="4" t="s">
        <v>34</v>
      </c>
      <c r="U11" s="4">
        <v>850</v>
      </c>
      <c r="V11" s="4">
        <v>0</v>
      </c>
      <c r="W11" s="4">
        <v>0</v>
      </c>
      <c r="X11" s="4" t="s">
        <v>43</v>
      </c>
      <c r="Y11" s="4" t="s">
        <v>43</v>
      </c>
    </row>
    <row r="12" s="4" customFormat="1" spans="1:25">
      <c r="A12" s="4" t="s">
        <v>68</v>
      </c>
      <c r="B12" s="4" t="s">
        <v>26</v>
      </c>
      <c r="C12" s="4" t="s">
        <v>37</v>
      </c>
      <c r="D12" s="4" t="s">
        <v>69</v>
      </c>
      <c r="E12" s="4" t="s">
        <v>70</v>
      </c>
      <c r="F12" s="6">
        <v>44636</v>
      </c>
      <c r="G12" s="6">
        <v>44637</v>
      </c>
      <c r="H12" s="4">
        <v>1</v>
      </c>
      <c r="I12" s="4">
        <v>1</v>
      </c>
      <c r="J12" s="4">
        <v>1</v>
      </c>
      <c r="K12" s="4" t="s">
        <v>30</v>
      </c>
      <c r="L12" s="4">
        <v>-850</v>
      </c>
      <c r="M12" s="4">
        <v>-850</v>
      </c>
      <c r="N12" s="4" t="s">
        <v>71</v>
      </c>
      <c r="O12" s="4" t="s">
        <v>64</v>
      </c>
      <c r="P12" s="4" t="s">
        <v>33</v>
      </c>
      <c r="Q12" s="4">
        <v>0</v>
      </c>
      <c r="R12" s="7">
        <v>44636</v>
      </c>
      <c r="S12" s="6">
        <v>44652</v>
      </c>
      <c r="T12" s="4" t="s">
        <v>34</v>
      </c>
      <c r="U12" s="4">
        <v>-850</v>
      </c>
      <c r="V12" s="4">
        <v>0</v>
      </c>
      <c r="W12" s="4">
        <v>0</v>
      </c>
      <c r="X12" s="4" t="s">
        <v>43</v>
      </c>
      <c r="Y12" s="4" t="s">
        <v>43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44636</v>
      </c>
      <c r="G13" s="6">
        <v>44637</v>
      </c>
      <c r="H13" s="4">
        <v>1</v>
      </c>
      <c r="I13" s="4">
        <v>1</v>
      </c>
      <c r="J13" s="4">
        <v>1</v>
      </c>
      <c r="K13" s="4" t="s">
        <v>30</v>
      </c>
      <c r="L13" s="4">
        <v>646</v>
      </c>
      <c r="M13" s="4">
        <v>646</v>
      </c>
      <c r="N13" s="4" t="s">
        <v>75</v>
      </c>
      <c r="O13" s="4" t="s">
        <v>64</v>
      </c>
      <c r="P13" s="4" t="s">
        <v>33</v>
      </c>
      <c r="Q13" s="4">
        <v>0</v>
      </c>
      <c r="R13" s="7">
        <v>44636</v>
      </c>
      <c r="S13" s="6">
        <v>44652</v>
      </c>
      <c r="T13" s="4" t="s">
        <v>34</v>
      </c>
      <c r="U13" s="4">
        <v>646</v>
      </c>
      <c r="V13" s="4">
        <v>0</v>
      </c>
      <c r="W13" s="4">
        <v>0</v>
      </c>
      <c r="X13" s="4" t="s">
        <v>76</v>
      </c>
      <c r="Y13" s="4" t="s">
        <v>43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45</v>
      </c>
      <c r="E14" s="4" t="s">
        <v>46</v>
      </c>
      <c r="F14" s="6">
        <v>44636</v>
      </c>
      <c r="G14" s="6">
        <v>44637</v>
      </c>
      <c r="H14" s="4">
        <v>1</v>
      </c>
      <c r="I14" s="4">
        <v>1</v>
      </c>
      <c r="J14" s="4">
        <v>1</v>
      </c>
      <c r="K14" s="4" t="s">
        <v>30</v>
      </c>
      <c r="L14" s="4">
        <v>311.1</v>
      </c>
      <c r="M14" s="4">
        <v>311.1</v>
      </c>
      <c r="N14" s="4" t="s">
        <v>78</v>
      </c>
      <c r="O14" s="4" t="s">
        <v>64</v>
      </c>
      <c r="P14" s="4" t="s">
        <v>33</v>
      </c>
      <c r="Q14" s="4">
        <v>0</v>
      </c>
      <c r="R14" s="7">
        <v>44636</v>
      </c>
      <c r="S14" s="6">
        <v>44652</v>
      </c>
      <c r="T14" s="4" t="s">
        <v>34</v>
      </c>
      <c r="U14" s="4">
        <v>311.1</v>
      </c>
      <c r="V14" s="4">
        <v>0</v>
      </c>
      <c r="W14" s="4">
        <v>0</v>
      </c>
      <c r="X14" s="4" t="s">
        <v>43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45</v>
      </c>
      <c r="E15" s="4" t="s">
        <v>81</v>
      </c>
      <c r="F15" s="6">
        <v>44636</v>
      </c>
      <c r="G15" s="6">
        <v>44637</v>
      </c>
      <c r="H15" s="4">
        <v>1</v>
      </c>
      <c r="I15" s="4">
        <v>1</v>
      </c>
      <c r="J15" s="4">
        <v>1</v>
      </c>
      <c r="K15" s="4" t="s">
        <v>30</v>
      </c>
      <c r="L15" s="4">
        <v>317.9</v>
      </c>
      <c r="M15" s="4">
        <v>317.9</v>
      </c>
      <c r="N15" s="4" t="s">
        <v>82</v>
      </c>
      <c r="O15" s="4" t="s">
        <v>64</v>
      </c>
      <c r="P15" s="4" t="s">
        <v>33</v>
      </c>
      <c r="Q15" s="4">
        <v>0</v>
      </c>
      <c r="R15" s="7">
        <v>44636</v>
      </c>
      <c r="S15" s="6">
        <v>44652</v>
      </c>
      <c r="T15" s="4" t="s">
        <v>34</v>
      </c>
      <c r="U15" s="4">
        <v>317.9</v>
      </c>
      <c r="V15" s="4">
        <v>0</v>
      </c>
      <c r="W15" s="4">
        <v>0</v>
      </c>
      <c r="X15" s="4" t="s">
        <v>43</v>
      </c>
      <c r="Y15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"/>
  <sheetViews>
    <sheetView tabSelected="1" workbookViewId="0">
      <selection activeCell="F39" sqref="F3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hidden="1" spans="1:9">
      <c r="A2" s="5">
        <v>17596877938</v>
      </c>
      <c r="B2" s="6">
        <v>44635</v>
      </c>
      <c r="C2" s="6">
        <v>44636</v>
      </c>
      <c r="D2" s="4">
        <v>0</v>
      </c>
      <c r="E2" s="4" t="str">
        <f>VLOOKUP(A2,HOP!A:L,12,0)</f>
        <v>0.00</v>
      </c>
      <c r="F2" s="4" t="str">
        <f>VLOOKUP(A2,HOP!A:C,3,0)</f>
        <v>2456101</v>
      </c>
      <c r="G2" s="4">
        <f>D2-E2</f>
        <v>0</v>
      </c>
      <c r="H2" s="4" t="str">
        <f>$H$1&amp;F2</f>
        <v>,2456101</v>
      </c>
      <c r="I2" s="4" t="str">
        <f>VLOOKUP(A2,HOP!A:U,21,0)</f>
        <v>直采</v>
      </c>
    </row>
    <row r="3" s="4" customFormat="1" hidden="1" spans="1:9">
      <c r="A3" s="5">
        <v>17618941553</v>
      </c>
      <c r="B3" s="6">
        <v>44635</v>
      </c>
      <c r="C3" s="6">
        <v>44636</v>
      </c>
      <c r="D3" s="4">
        <v>0</v>
      </c>
      <c r="E3" s="4" t="str">
        <f>VLOOKUP(A3,HOP!A:L,12,0)</f>
        <v>0.00</v>
      </c>
      <c r="F3" s="4" t="str">
        <f>VLOOKUP(A3,HOP!A:C,3,0)</f>
        <v>2460742</v>
      </c>
      <c r="G3" s="4">
        <f t="shared" ref="G3:G12" si="0">D3-E3</f>
        <v>0</v>
      </c>
      <c r="H3" s="4" t="str">
        <f t="shared" ref="H3:H12" si="1">$H$1&amp;F3</f>
        <v>,2460742</v>
      </c>
      <c r="I3" s="4" t="str">
        <f>VLOOKUP(A3,HOP!A:U,21,0)</f>
        <v>直采</v>
      </c>
    </row>
    <row r="4" s="4" customFormat="1" hidden="1" spans="1:10">
      <c r="A4" s="5">
        <v>17641675874</v>
      </c>
      <c r="B4" s="6">
        <v>44635</v>
      </c>
      <c r="C4" s="6">
        <v>44636</v>
      </c>
      <c r="D4" s="4">
        <v>365</v>
      </c>
      <c r="E4" s="4">
        <v>365</v>
      </c>
      <c r="F4" s="8" t="s">
        <v>85</v>
      </c>
      <c r="G4" s="4">
        <f t="shared" si="0"/>
        <v>0</v>
      </c>
      <c r="H4" s="4" t="str">
        <f t="shared" si="1"/>
        <v>,202203132112200021</v>
      </c>
      <c r="I4" s="4" t="e">
        <f>VLOOKUP(A4,HOP!A:U,21,0)</f>
        <v>#N/A</v>
      </c>
      <c r="J4" s="4">
        <v>3.13</v>
      </c>
    </row>
    <row r="5" s="4" customFormat="1" hidden="1" spans="1:10">
      <c r="A5" s="5">
        <v>17650105631</v>
      </c>
      <c r="B5" s="6">
        <v>44635</v>
      </c>
      <c r="C5" s="6">
        <v>44636</v>
      </c>
      <c r="D5" s="4">
        <v>270</v>
      </c>
      <c r="E5" s="4">
        <v>270</v>
      </c>
      <c r="F5" s="8" t="s">
        <v>86</v>
      </c>
      <c r="G5" s="4">
        <f t="shared" si="0"/>
        <v>0</v>
      </c>
      <c r="H5" s="4" t="str">
        <f t="shared" si="1"/>
        <v>,202203151318200025</v>
      </c>
      <c r="I5" s="4" t="e">
        <f>VLOOKUP(A5,HOP!A:U,21,0)</f>
        <v>#N/A</v>
      </c>
      <c r="J5" s="4">
        <v>3.15</v>
      </c>
    </row>
    <row r="6" s="4" customFormat="1" spans="1:9">
      <c r="A6" s="5">
        <v>17655507473</v>
      </c>
      <c r="B6" s="6">
        <v>44635</v>
      </c>
      <c r="C6" s="6">
        <v>44636</v>
      </c>
      <c r="D6" s="4">
        <v>263.16</v>
      </c>
      <c r="E6" s="4" t="str">
        <f>VLOOKUP(A6,HOP!A:L,12,0)</f>
        <v>263.16</v>
      </c>
      <c r="F6" s="4" t="str">
        <f>VLOOKUP(A6,HOP!A:C,3,0)</f>
        <v>2468382</v>
      </c>
      <c r="G6" s="4">
        <f t="shared" si="0"/>
        <v>0</v>
      </c>
      <c r="H6" s="4" t="str">
        <f t="shared" si="1"/>
        <v>,2468382</v>
      </c>
      <c r="I6" s="4" t="str">
        <f>VLOOKUP(A6,HOP!A:U,21,0)</f>
        <v>直采</v>
      </c>
    </row>
    <row r="7" s="4" customFormat="1" spans="1:9">
      <c r="A7" s="5">
        <v>17649832366</v>
      </c>
      <c r="B7" s="6">
        <v>44635</v>
      </c>
      <c r="C7" s="6">
        <v>44637</v>
      </c>
      <c r="D7" s="4">
        <v>325.22</v>
      </c>
      <c r="E7" s="4" t="str">
        <f>VLOOKUP(A7,HOP!A:L,12,0)</f>
        <v>325.22</v>
      </c>
      <c r="F7" s="4" t="str">
        <f>VLOOKUP(A7,HOP!A:C,3,0)</f>
        <v>2467486</v>
      </c>
      <c r="G7" s="4">
        <f t="shared" si="0"/>
        <v>0</v>
      </c>
      <c r="H7" s="4" t="str">
        <f t="shared" si="1"/>
        <v>,2467486</v>
      </c>
      <c r="I7" s="4" t="str">
        <f>VLOOKUP(A7,HOP!A:U,21,0)</f>
        <v>直连</v>
      </c>
    </row>
    <row r="8" s="4" customFormat="1" hidden="1" spans="1:10">
      <c r="A8" s="5">
        <v>17651038812</v>
      </c>
      <c r="B8" s="6">
        <v>44636</v>
      </c>
      <c r="C8" s="6">
        <v>44637</v>
      </c>
      <c r="D8" s="4">
        <v>270</v>
      </c>
      <c r="E8" s="4">
        <v>270</v>
      </c>
      <c r="F8" s="8" t="s">
        <v>87</v>
      </c>
      <c r="G8" s="4">
        <f t="shared" si="0"/>
        <v>0</v>
      </c>
      <c r="H8" s="4" t="str">
        <f t="shared" si="1"/>
        <v>,202203160913570021</v>
      </c>
      <c r="I8" s="4" t="e">
        <f>VLOOKUP(A8,HOP!A:U,21,0)</f>
        <v>#N/A</v>
      </c>
      <c r="J8" s="4">
        <v>3.16</v>
      </c>
    </row>
    <row r="9" s="4" customFormat="1" hidden="1" spans="1:9">
      <c r="A9" s="5">
        <v>17657506587</v>
      </c>
      <c r="B9" s="6">
        <v>44636</v>
      </c>
      <c r="C9" s="6">
        <v>44637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17658146141</v>
      </c>
      <c r="B10" s="6">
        <v>44636</v>
      </c>
      <c r="C10" s="6">
        <v>44637</v>
      </c>
      <c r="D10" s="4">
        <v>646</v>
      </c>
      <c r="E10" s="4" t="str">
        <f>VLOOKUP(A10,HOP!A:L,12,0)</f>
        <v>646.00</v>
      </c>
      <c r="F10" s="4" t="str">
        <f>VLOOKUP(A10,HOP!A:C,3,0)</f>
        <v>2469625</v>
      </c>
      <c r="G10" s="4">
        <f t="shared" si="0"/>
        <v>0</v>
      </c>
      <c r="H10" s="4" t="str">
        <f t="shared" si="1"/>
        <v>,2469625</v>
      </c>
      <c r="I10" s="4" t="str">
        <f>VLOOKUP(A10,HOP!A:U,21,0)</f>
        <v>直连</v>
      </c>
    </row>
    <row r="11" s="4" customFormat="1" hidden="1" spans="1:10">
      <c r="A11" s="5">
        <v>17659209618</v>
      </c>
      <c r="B11" s="6">
        <v>44636</v>
      </c>
      <c r="C11" s="6">
        <v>44637</v>
      </c>
      <c r="D11" s="4">
        <v>311.1</v>
      </c>
      <c r="E11" s="4">
        <v>311.1</v>
      </c>
      <c r="F11" s="8" t="s">
        <v>88</v>
      </c>
      <c r="G11" s="4">
        <f t="shared" si="0"/>
        <v>0</v>
      </c>
      <c r="H11" s="4" t="str">
        <f t="shared" si="1"/>
        <v>,202203162144380022</v>
      </c>
      <c r="I11" s="4" t="e">
        <f>VLOOKUP(A11,HOP!A:U,21,0)</f>
        <v>#N/A</v>
      </c>
      <c r="J11" s="4">
        <v>3.16</v>
      </c>
    </row>
    <row r="12" s="4" customFormat="1" hidden="1" spans="1:11">
      <c r="A12" s="5">
        <v>17659377526</v>
      </c>
      <c r="B12" s="6">
        <v>44636</v>
      </c>
      <c r="C12" s="6">
        <v>44637</v>
      </c>
      <c r="D12" s="4">
        <v>317.9</v>
      </c>
      <c r="E12" s="4">
        <v>317.9</v>
      </c>
      <c r="F12" s="8" t="s">
        <v>89</v>
      </c>
      <c r="G12" s="4">
        <f t="shared" si="0"/>
        <v>0</v>
      </c>
      <c r="H12" s="4" t="str">
        <f t="shared" si="1"/>
        <v>,202203162239010022</v>
      </c>
      <c r="I12" s="4" t="e">
        <f>VLOOKUP(A12,HOP!A:U,21,0)</f>
        <v>#N/A</v>
      </c>
      <c r="J12" s="4">
        <v>3.16</v>
      </c>
      <c r="K12" s="4" t="s">
        <v>90</v>
      </c>
    </row>
    <row r="14" spans="4:4">
      <c r="D14" s="4">
        <f>SUM(D2:D13)</f>
        <v>2768.38</v>
      </c>
    </row>
    <row r="17" spans="1:6">
      <c r="A17" s="4" t="s">
        <v>91</v>
      </c>
      <c r="E17" s="4">
        <v>263.16</v>
      </c>
      <c r="F17" s="4">
        <v>324.32</v>
      </c>
    </row>
    <row r="18" spans="1:6">
      <c r="A18" s="4" t="s">
        <v>92</v>
      </c>
      <c r="E18" s="4">
        <v>971.22</v>
      </c>
      <c r="F18" s="4">
        <v>1196.95</v>
      </c>
    </row>
    <row r="19" spans="1:6">
      <c r="A19" s="4" t="s">
        <v>93</v>
      </c>
      <c r="E19" s="4">
        <v>1216.1</v>
      </c>
      <c r="F19" s="4">
        <v>1498.75</v>
      </c>
    </row>
    <row r="20" spans="1:6">
      <c r="A20" s="4" t="s">
        <v>94</v>
      </c>
      <c r="E20" s="4">
        <v>317.9</v>
      </c>
      <c r="F20" s="4">
        <v>391.79</v>
      </c>
    </row>
    <row r="21" spans="1:6">
      <c r="A21" s="4" t="s">
        <v>95</v>
      </c>
      <c r="E21" s="4">
        <f>SUBTOTAL(9,E17:E20)</f>
        <v>2768.38</v>
      </c>
      <c r="F21" s="4">
        <f>SUBTOTAL(9,F17:F20)</f>
        <v>3411.81</v>
      </c>
    </row>
    <row r="22" spans="1:1">
      <c r="A22" s="4" t="s">
        <v>96</v>
      </c>
    </row>
  </sheetData>
  <autoFilter ref="A1:X12">
    <filterColumn colId="3">
      <filters>
        <filter val="270"/>
        <filter val="311.1"/>
        <filter val="325.22"/>
        <filter val="365"/>
        <filter val="646"/>
        <filter val="263.16"/>
        <filter val="317.9"/>
      </filters>
    </filterColumn>
    <filterColumn colId="8">
      <customFilters>
        <customFilter operator="equal" val="直采"/>
        <customFilter operator="equal" val="直连"/>
      </customFilters>
    </filterColumn>
    <extLst/>
  </autoFilter>
  <conditionalFormatting sqref="A2:A19 A21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</row>
    <row r="2" s="1" customFormat="1" spans="1:21">
      <c r="A2" s="3">
        <v>17658146141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17655507473</v>
      </c>
      <c r="B3" s="1" t="s">
        <v>131</v>
      </c>
      <c r="C3" s="1" t="s">
        <v>132</v>
      </c>
      <c r="D3" s="1" t="s">
        <v>133</v>
      </c>
      <c r="E3" s="1" t="s">
        <v>57</v>
      </c>
      <c r="F3" s="1" t="s">
        <v>131</v>
      </c>
      <c r="G3" s="1" t="s">
        <v>115</v>
      </c>
      <c r="H3" s="1" t="s">
        <v>120</v>
      </c>
      <c r="I3" s="1" t="s">
        <v>134</v>
      </c>
      <c r="J3" s="1" t="s">
        <v>122</v>
      </c>
      <c r="K3" s="1" t="s">
        <v>134</v>
      </c>
      <c r="L3" s="1" t="s">
        <v>134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135</v>
      </c>
      <c r="S3" s="1" t="s">
        <v>128</v>
      </c>
      <c r="T3" s="1" t="s">
        <v>129</v>
      </c>
      <c r="U3" s="1" t="s">
        <v>136</v>
      </c>
    </row>
    <row r="4" s="1" customFormat="1" spans="1:21">
      <c r="A4" s="3">
        <v>17649832366</v>
      </c>
      <c r="B4" s="1" t="s">
        <v>131</v>
      </c>
      <c r="C4" s="1" t="s">
        <v>137</v>
      </c>
      <c r="D4" s="1" t="s">
        <v>138</v>
      </c>
      <c r="E4" s="1" t="s">
        <v>63</v>
      </c>
      <c r="F4" s="1" t="s">
        <v>131</v>
      </c>
      <c r="G4" s="1" t="s">
        <v>119</v>
      </c>
      <c r="H4" s="1" t="s">
        <v>120</v>
      </c>
      <c r="I4" s="1" t="s">
        <v>139</v>
      </c>
      <c r="J4" s="1" t="s">
        <v>122</v>
      </c>
      <c r="K4" s="1" t="s">
        <v>139</v>
      </c>
      <c r="L4" s="1" t="s">
        <v>139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140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17618941553</v>
      </c>
      <c r="B5" s="1" t="s">
        <v>141</v>
      </c>
      <c r="C5" s="1" t="s">
        <v>142</v>
      </c>
      <c r="D5" s="1" t="s">
        <v>143</v>
      </c>
      <c r="E5" s="1" t="s">
        <v>41</v>
      </c>
      <c r="F5" s="1" t="s">
        <v>131</v>
      </c>
      <c r="G5" s="1" t="s">
        <v>115</v>
      </c>
      <c r="H5" s="1" t="s">
        <v>120</v>
      </c>
      <c r="I5" s="1" t="s">
        <v>144</v>
      </c>
      <c r="J5" s="1" t="s">
        <v>122</v>
      </c>
      <c r="K5" s="1" t="s">
        <v>144</v>
      </c>
      <c r="L5" s="1" t="s">
        <v>124</v>
      </c>
      <c r="M5" s="1" t="s">
        <v>145</v>
      </c>
      <c r="N5" s="1" t="s">
        <v>145</v>
      </c>
      <c r="O5" s="1" t="s">
        <v>124</v>
      </c>
      <c r="P5" s="1" t="s">
        <v>125</v>
      </c>
      <c r="Q5" s="1" t="s">
        <v>126</v>
      </c>
      <c r="R5" s="1" t="s">
        <v>146</v>
      </c>
      <c r="S5" s="1" t="s">
        <v>128</v>
      </c>
      <c r="T5" s="1" t="s">
        <v>129</v>
      </c>
      <c r="U5" s="1" t="s">
        <v>136</v>
      </c>
    </row>
    <row r="6" s="1" customFormat="1" spans="1:21">
      <c r="A6" s="3">
        <v>17596877938</v>
      </c>
      <c r="B6" s="1" t="s">
        <v>147</v>
      </c>
      <c r="C6" s="1" t="s">
        <v>148</v>
      </c>
      <c r="D6" s="1" t="s">
        <v>149</v>
      </c>
      <c r="E6" s="1" t="s">
        <v>31</v>
      </c>
      <c r="F6" s="1" t="s">
        <v>131</v>
      </c>
      <c r="G6" s="1" t="s">
        <v>115</v>
      </c>
      <c r="H6" s="1" t="s">
        <v>120</v>
      </c>
      <c r="I6" s="1" t="s">
        <v>150</v>
      </c>
      <c r="J6" s="1" t="s">
        <v>122</v>
      </c>
      <c r="K6" s="1" t="s">
        <v>150</v>
      </c>
      <c r="L6" s="1" t="s">
        <v>124</v>
      </c>
      <c r="M6" s="1" t="s">
        <v>151</v>
      </c>
      <c r="N6" s="1" t="s">
        <v>151</v>
      </c>
      <c r="O6" s="1" t="s">
        <v>124</v>
      </c>
      <c r="P6" s="1" t="s">
        <v>125</v>
      </c>
      <c r="Q6" s="1" t="s">
        <v>126</v>
      </c>
      <c r="R6" s="1" t="s">
        <v>152</v>
      </c>
      <c r="S6" s="1" t="s">
        <v>128</v>
      </c>
      <c r="T6" s="1" t="s">
        <v>129</v>
      </c>
      <c r="U6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2022-04-01T01:02:42Z</dcterms:created>
  <dcterms:modified xsi:type="dcterms:W3CDTF">2022-04-01T01:18:59Z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4F7F62F064444613A6B203BF80C45F51</vt:lpwstr>
  </property>
  <property fmtid="{D5CDD505-2E9C-101B-9397-08002B2CF9AE}" pid="3" name="KSOProductBuildVer">
    <vt:lpwstr>2052-11.1.0.11365</vt:lpwstr>
  </property>
</Properties>
</file>