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<sst xmlns="http://schemas.openxmlformats.org/spreadsheetml/2006/main" count="378" uniqueCount="166">
  <si>
    <t>去哪儿网酒店预付对账单</t>
  </si>
  <si>
    <t>供应商名称：</t>
  </si>
  <si>
    <t>趣悠游</t>
  </si>
  <si>
    <t>结算周期：</t>
  </si>
  <si>
    <t>2022-03-28至2022-04-03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</si>
  <si>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</si>
  <si>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</si>
  <si>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</si>
  <si>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</si>
  <si>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</si>
  <si>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</si>
  <si>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</si>
  <si>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</si>
  <si>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</si>
  <si>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</si>
  <si>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</si>
  <si>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</si>
  <si>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</si>
  <si>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</si>
  <si>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</si>
  <si>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¥9,332.00</t>
  </si>
  <si>
    <t>¥6,646.00</t>
  </si>
  <si>
    <t>¥264.00</t>
  </si>
  <si>
    <t>¥2,422.00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</si>
  <si>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</si>
  <si>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</si>
  <si>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</si>
  <si>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</si>
  <si>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</si>
  <si>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</si>
  <si>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</si>
  <si>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</si>
  <si>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</si>
  <si>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</si>
  <si>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</si>
  <si>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</si>
  <si>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</si>
  <si>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</si>
  <si>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</si>
  <si>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</si>
  <si>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</si>
  <si>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</si>
  <si>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</si>
  <si>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</si>
  <si>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</si>
  <si>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</si>
  <si>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</si>
  <si>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</si>
  <si>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</si>
  <si>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</si>
  <si>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</si>
  <si>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</si>
  <si>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</si>
  <si>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</si>
  <si>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</si>
  <si>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</si>
  <si>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</si>
  <si>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</si>
  <si>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</si>
  <si>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</si>
  <si>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</si>
  <si>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</si>
  <si>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</si>
  <si>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</si>
  <si>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</si>
  <si>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</si>
  <si>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</si>
  <si>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</si>
  <si>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</si>
  <si>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</si>
  <si>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702918171855</t>
  </si>
  <si>
    <t>2433099</t>
  </si>
  <si>
    <t>酒店预付</t>
  </si>
  <si>
    <t>否</t>
  </si>
  <si>
    <t>普通</t>
  </si>
  <si>
    <t>240121325</t>
  </si>
  <si>
    <t>菲利波酒店</t>
  </si>
  <si>
    <t>1626188</t>
  </si>
  <si>
    <t>WANG/TIANTIAN|HE/PEILIN</t>
  </si>
  <si>
    <t>2022-02-24</t>
  </si>
  <si>
    <t>2022-03-25</t>
  </si>
  <si>
    <t>2022-03-28</t>
  </si>
  <si>
    <t>¥1,086.00</t>
  </si>
  <si>
    <t>¥102.00</t>
  </si>
  <si>
    <t>¥984.00</t>
  </si>
  <si>
    <t>Double Room</t>
  </si>
  <si>
    <t>WEBSITE</t>
  </si>
  <si>
    <t>702949016052</t>
  </si>
  <si>
    <t>2486479</t>
  </si>
  <si>
    <t>197323763</t>
  </si>
  <si>
    <t>帕萨迪纳亨廷顿朗廷酒店</t>
  </si>
  <si>
    <t>HUANG/YINA|ZHU/ZHENG</t>
  </si>
  <si>
    <t>2022-04-08</t>
  </si>
  <si>
    <t>2022-04-10</t>
  </si>
  <si>
    <t>2022-03-30 13:29:24</t>
  </si>
  <si>
    <t>Superior Room(Superior King)</t>
  </si>
  <si>
    <t>702953648310</t>
  </si>
  <si>
    <t>2491555</t>
  </si>
  <si>
    <t>221849468</t>
  </si>
  <si>
    <t>台北维多丽亚酒店</t>
  </si>
  <si>
    <t>LIN/HUICHUN|CHEN/YUCHIEN</t>
  </si>
  <si>
    <t>2022-03-31</t>
  </si>
  <si>
    <t>2022-04-01</t>
  </si>
  <si>
    <t>¥696.00</t>
  </si>
  <si>
    <t>¥64.00</t>
  </si>
  <si>
    <t>¥632.00</t>
  </si>
  <si>
    <t>Deluxe Double Room</t>
  </si>
  <si>
    <t>702939405215</t>
  </si>
  <si>
    <t>2471941</t>
  </si>
  <si>
    <t>236053823</t>
  </si>
  <si>
    <t>希尔顿法兰克福市中心东汉普顿酒店</t>
  </si>
  <si>
    <t>WANG/DANNI|ZHAO/JING</t>
  </si>
  <si>
    <t>2022-03-17</t>
  </si>
  <si>
    <t>2022-03-30</t>
  </si>
  <si>
    <t>¥904.00</t>
  </si>
  <si>
    <t>¥98.00</t>
  </si>
  <si>
    <t>¥806.00</t>
  </si>
  <si>
    <t>Twin Room</t>
  </si>
  <si>
    <t>合计</t>
  </si>
  <si>
    <t/>
  </si>
  <si>
    <t>¥2,686.00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</si>
  <si>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</si>
  <si>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</si>
  <si>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</si>
  <si>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</si>
  <si>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</si>
  <si>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</si>
  <si>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</si>
  <si>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</si>
  <si>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</si>
  <si>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A220406114843481</t>
  </si>
  <si>
    <r>
      <t>总计：</t>
    </r>
    <r>
      <rPr>
        <sz val="10"/>
        <rFont val="Arial"/>
        <charset val="134"/>
      </rPr>
      <t>2422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</si>
  <si>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</si>
  <si>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</si>
  <si>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</si>
  <si>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</si>
  <si>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</si>
  <si>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</si>
  <si>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</si>
  <si>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</si>
  <si>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</si>
  <si>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</si>
  <si>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</si>
  <si>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</si>
  <si>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</si>
  <si>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</si>
  <si>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</si>
  <si>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</si>
  <si>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</si>
  <si>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WANG TIANTIAN,HE PEILIN</t>
  </si>
  <si>
    <t>退房日周结</t>
  </si>
  <si>
    <t>984.00</t>
  </si>
  <si>
    <t>RMB</t>
  </si>
  <si>
    <t>0</t>
  </si>
  <si>
    <t>0.00</t>
  </si>
  <si>
    <t>趣悠游国际直连</t>
  </si>
  <si>
    <t>1659</t>
  </si>
  <si>
    <t>2022-02-24 03:56:01</t>
  </si>
  <si>
    <t>广州汇登信息科技有限公司</t>
  </si>
  <si>
    <t>直连</t>
  </si>
  <si>
    <t>WANG DANNI,ZHAO JING</t>
  </si>
  <si>
    <t>806.00</t>
  </si>
  <si>
    <t>2022-03-17 22:07:16</t>
  </si>
  <si>
    <t>LIN HUICHUN,CHEN YUCHIEN</t>
  </si>
  <si>
    <t>632.00</t>
  </si>
  <si>
    <t>2022-03-31 15:12:04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</si>
</sst>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1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81</v>
      </c>
      <c r="O3" s="7" t="s">
        <v>92</v>
      </c>
      <c r="P3" s="7" t="s">
        <v>93</v>
      </c>
      <c r="Q3" s="7"/>
      <c r="R3" s="11" t="s">
        <v>21</v>
      </c>
      <c r="S3" s="12" t="s">
        <v>21</v>
      </c>
      <c r="T3" s="7" t="s">
        <v>94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101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2</v>
      </c>
      <c r="N5" s="7" t="s">
        <v>112</v>
      </c>
      <c r="O5" s="7" t="s">
        <v>113</v>
      </c>
      <c r="P5" s="7" t="s">
        <v>102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customHeight="1" spans="1:32">
      <c r="A6" s="10" t="s">
        <v>118</v>
      </c>
      <c r="B6" s="10"/>
      <c r="C6" s="10" t="s">
        <v>119</v>
      </c>
      <c r="D6" s="10"/>
      <c r="E6" s="10"/>
      <c r="F6" s="10"/>
      <c r="G6" s="10" t="s">
        <v>119</v>
      </c>
      <c r="H6" s="10" t="s">
        <v>119</v>
      </c>
      <c r="I6" s="10" t="s">
        <v>119</v>
      </c>
      <c r="J6" s="10" t="s">
        <v>119</v>
      </c>
      <c r="K6" s="10" t="s">
        <v>119</v>
      </c>
      <c r="L6" s="10" t="s">
        <v>119</v>
      </c>
      <c r="M6" s="10" t="s">
        <v>119</v>
      </c>
      <c r="N6" s="10" t="s">
        <v>119</v>
      </c>
      <c r="O6" s="10" t="s">
        <v>119</v>
      </c>
      <c r="P6" s="10" t="s">
        <v>119</v>
      </c>
      <c r="Q6" s="10"/>
      <c r="R6" s="13" t="s">
        <v>20</v>
      </c>
      <c r="S6" s="13" t="s">
        <v>21</v>
      </c>
      <c r="T6" s="10" t="s">
        <v>119</v>
      </c>
      <c r="U6" s="13"/>
      <c r="V6" s="13" t="s">
        <v>120</v>
      </c>
      <c r="W6" s="13" t="s">
        <v>22</v>
      </c>
      <c r="X6" s="13"/>
      <c r="Y6" s="13"/>
      <c r="Z6" s="13"/>
      <c r="AA6" s="10"/>
      <c r="AB6" s="13"/>
      <c r="AC6" s="10"/>
      <c r="AD6" s="10" t="s">
        <v>119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121</v>
      </c>
      <c r="B1" s="4" t="s">
        <v>122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123</v>
      </c>
      <c r="H1" s="4" t="s">
        <v>124</v>
      </c>
      <c r="I1" s="4" t="s">
        <v>13</v>
      </c>
      <c r="J1" s="4" t="s">
        <v>17</v>
      </c>
      <c r="K1" s="4" t="s">
        <v>18</v>
      </c>
      <c r="L1" s="9" t="s">
        <v>125</v>
      </c>
      <c r="M1" s="4" t="s">
        <v>126</v>
      </c>
      <c r="N1" s="4" t="s">
        <v>127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129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984</v>
      </c>
      <c r="E2" t="str">
        <f>VLOOKUP(A2,HOP!A:L,12,0)</f>
        <v>984.00</v>
      </c>
      <c r="F2" t="str">
        <f>VLOOKUP(A2,HOP!A:C,3,0)</f>
        <v>2433099</v>
      </c>
      <c r="G2">
        <f>D2-E2</f>
        <v>0</v>
      </c>
      <c r="H2" t="str">
        <f>$H$1&amp;F2</f>
        <v>，2433099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92</v>
      </c>
      <c r="C3" s="7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6" t="s">
        <v>96</v>
      </c>
      <c r="B4" s="7" t="s">
        <v>101</v>
      </c>
      <c r="C4" s="7" t="s">
        <v>102</v>
      </c>
      <c r="D4" s="3">
        <v>632</v>
      </c>
      <c r="E4" t="str">
        <f>VLOOKUP(A4,HOP!A:L,12,0)</f>
        <v>632.00</v>
      </c>
      <c r="F4" t="str">
        <f>VLOOKUP(A4,HOP!A:C,3,0)</f>
        <v>2491555</v>
      </c>
      <c r="G4">
        <f>D4-E4</f>
        <v>0</v>
      </c>
      <c r="H4" t="str">
        <f>$H$1&amp;F4</f>
        <v>，2491555</v>
      </c>
      <c r="I4" t="str">
        <f>VLOOKUP(A4,HOP!A:U,21,0)</f>
        <v>直连</v>
      </c>
    </row>
    <row r="5" ht="14.25" customHeight="1" spans="1:9">
      <c r="A5" s="6" t="s">
        <v>107</v>
      </c>
      <c r="B5" s="7" t="s">
        <v>113</v>
      </c>
      <c r="C5" s="7" t="s">
        <v>102</v>
      </c>
      <c r="D5" s="3">
        <v>806</v>
      </c>
      <c r="E5" t="str">
        <f>VLOOKUP(A5,HOP!A:L,12,0)</f>
        <v>806.00</v>
      </c>
      <c r="F5" t="str">
        <f>VLOOKUP(A5,HOP!A:C,3,0)</f>
        <v>2471941</v>
      </c>
      <c r="G5">
        <f>D5-E5</f>
        <v>0</v>
      </c>
      <c r="H5" t="str">
        <f>$H$1&amp;F5</f>
        <v>，2471941</v>
      </c>
      <c r="I5" t="str">
        <f>VLOOKUP(A5,HOP!A:U,21,0)</f>
        <v>直连</v>
      </c>
    </row>
    <row r="7" spans="4:4">
      <c r="D7" s="3">
        <f>SUM(D2:D6)</f>
        <v>2422</v>
      </c>
    </row>
    <row r="8" ht="14.25" spans="4:4">
      <c r="D8" s="8" t="s">
        <v>23</v>
      </c>
    </row>
    <row r="11" spans="1:1">
      <c r="A11" t="s">
        <v>130</v>
      </c>
    </row>
    <row r="12" spans="1:1">
      <c r="A12" s="5" t="s">
        <v>131</v>
      </c>
    </row>
  </sheetData>
  <autoFilter ref="A1:I5">
    <filterColumn colId="3">
      <filters>
        <filter val="632.00"/>
        <filter val="806.00"/>
        <filter val="98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132</v>
      </c>
      <c r="B1" s="2" t="s">
        <v>133</v>
      </c>
      <c r="C1" s="2" t="s">
        <v>134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135</v>
      </c>
      <c r="I1" s="2" t="s">
        <v>136</v>
      </c>
      <c r="J1" s="2" t="s">
        <v>137</v>
      </c>
      <c r="K1" s="2" t="s">
        <v>138</v>
      </c>
      <c r="L1" s="2" t="s">
        <v>139</v>
      </c>
      <c r="M1" s="2" t="s">
        <v>140</v>
      </c>
      <c r="N1" s="2" t="s">
        <v>141</v>
      </c>
      <c r="O1" s="2" t="s">
        <v>142</v>
      </c>
      <c r="P1" s="2" t="s">
        <v>143</v>
      </c>
      <c r="Q1" s="2" t="s">
        <v>144</v>
      </c>
      <c r="R1" s="2" t="s">
        <v>145</v>
      </c>
      <c r="S1" s="2" t="s">
        <v>146</v>
      </c>
      <c r="T1" s="2" t="s">
        <v>147</v>
      </c>
      <c r="U1" s="2" t="s">
        <v>148</v>
      </c>
    </row>
    <row r="2" s="1" customFormat="1" spans="1:21">
      <c r="A2" s="1" t="s">
        <v>70</v>
      </c>
      <c r="B2" s="1" t="s">
        <v>79</v>
      </c>
      <c r="C2" s="1" t="s">
        <v>71</v>
      </c>
      <c r="D2" s="1" t="s">
        <v>76</v>
      </c>
      <c r="E2" s="1" t="s">
        <v>149</v>
      </c>
      <c r="F2" s="1" t="s">
        <v>80</v>
      </c>
      <c r="G2" s="1" t="s">
        <v>81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73</v>
      </c>
      <c r="T2" s="1" t="s">
        <v>158</v>
      </c>
      <c r="U2" s="1" t="s">
        <v>159</v>
      </c>
    </row>
    <row r="3" s="1" customFormat="1" spans="1:21">
      <c r="A3" s="1" t="s">
        <v>107</v>
      </c>
      <c r="B3" s="1" t="s">
        <v>112</v>
      </c>
      <c r="C3" s="1" t="s">
        <v>108</v>
      </c>
      <c r="D3" s="1" t="s">
        <v>110</v>
      </c>
      <c r="E3" s="1" t="s">
        <v>160</v>
      </c>
      <c r="F3" s="1" t="s">
        <v>113</v>
      </c>
      <c r="G3" s="1" t="s">
        <v>102</v>
      </c>
      <c r="H3" s="1" t="s">
        <v>150</v>
      </c>
      <c r="I3" s="1" t="s">
        <v>161</v>
      </c>
      <c r="J3" s="1" t="s">
        <v>152</v>
      </c>
      <c r="K3" s="1" t="s">
        <v>161</v>
      </c>
      <c r="L3" s="1" t="s">
        <v>161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162</v>
      </c>
      <c r="S3" s="1" t="s">
        <v>73</v>
      </c>
      <c r="T3" s="1" t="s">
        <v>158</v>
      </c>
      <c r="U3" s="1" t="s">
        <v>159</v>
      </c>
    </row>
    <row r="4" s="1" customFormat="1" spans="1:21">
      <c r="A4" s="1" t="s">
        <v>96</v>
      </c>
      <c r="B4" s="1" t="s">
        <v>101</v>
      </c>
      <c r="C4" s="1" t="s">
        <v>97</v>
      </c>
      <c r="D4" s="1" t="s">
        <v>99</v>
      </c>
      <c r="E4" s="1" t="s">
        <v>163</v>
      </c>
      <c r="F4" s="1" t="s">
        <v>101</v>
      </c>
      <c r="G4" s="1" t="s">
        <v>102</v>
      </c>
      <c r="H4" s="1" t="s">
        <v>150</v>
      </c>
      <c r="I4" s="1" t="s">
        <v>164</v>
      </c>
      <c r="J4" s="1" t="s">
        <v>152</v>
      </c>
      <c r="K4" s="1" t="s">
        <v>164</v>
      </c>
      <c r="L4" s="1" t="s">
        <v>164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156</v>
      </c>
      <c r="R4" s="1" t="s">
        <v>165</v>
      </c>
      <c r="S4" s="1" t="s">
        <v>73</v>
      </c>
      <c r="T4" s="1" t="s">
        <v>158</v>
      </c>
      <c r="U4" s="1" t="s">
        <v>159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D1EA098D19E74BE2A26418F6FC11444C</vt:lpwstr>
  </property>
</Properties>
</file>