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<sst xmlns="http://schemas.openxmlformats.org/spreadsheetml/2006/main" count="189" uniqueCount="110">
  <si>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</si>
  <si>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</si>
  <si>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</si>
  <si>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</si>
  <si>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</si>
  <si>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</si>
  <si>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</si>
  <si>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</si>
  <si>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</si>
  <si>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</si>
  <si>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</si>
  <si>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</si>
  <si>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</si>
  <si>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</si>
  <si>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</si>
  <si>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</si>
  <si>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</si>
  <si>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</si>
  <si>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</si>
  <si>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</si>
  <si>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</si>
  <si>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</si>
  <si>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</si>
  <si>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</si>
  <si>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</si>
  <si>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17689732930	</t>
  </si>
  <si>
    <t>Ctrip</t>
  </si>
  <si>
    <t>正常</t>
  </si>
  <si>
    <t>[海口]今日大酒店（海口美兰机场店）(88739174)</t>
  </si>
  <si>
    <t>今朝·惠大床房&lt;双人入住&gt;&lt;内宾&gt;&lt;预付&gt;&lt;无早&gt;</t>
  </si>
  <si>
    <t>CNY</t>
  </si>
  <si>
    <t>李永超</t>
  </si>
  <si>
    <t>CA363220407CNY</t>
  </si>
  <si>
    <t>未提现</t>
  </si>
  <si>
    <t>携程开票</t>
  </si>
  <si>
    <t xml:space="preserve">	</t>
  </si>
  <si>
    <t xml:space="preserve">17690784056	</t>
  </si>
  <si>
    <t>[舟山]舟山潮起阁海景公寓(80283369)</t>
  </si>
  <si>
    <t>海景标准间&lt;无早&gt;</t>
  </si>
  <si>
    <t>张义</t>
  </si>
  <si>
    <t xml:space="preserve">2477395	</t>
  </si>
  <si>
    <t>取消</t>
  </si>
  <si>
    <t xml:space="preserve">17697957071	</t>
  </si>
  <si>
    <t>[贵阳]贵阳溪山里酒店(77243456)</t>
  </si>
  <si>
    <t>高级双床房&lt;双人入住&gt;&lt;中宾&gt;&lt;无早&gt;</t>
  </si>
  <si>
    <t>涂先武</t>
  </si>
  <si>
    <t xml:space="preserve">178444	</t>
  </si>
  <si>
    <t xml:space="preserve">17698127928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</si>
  <si>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</si>
  <si>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</si>
  <si>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李军</t>
  </si>
  <si>
    <t xml:space="preserve">2478260	</t>
  </si>
  <si>
    <t xml:space="preserve">686650	</t>
  </si>
  <si>
    <t xml:space="preserve">17698236421	</t>
  </si>
  <si>
    <t>[香港]香港彩鸿酒店(Travelodge Kowloon)(9852930)</t>
  </si>
  <si>
    <t>尊贵客房&lt;双人入住&gt;&lt;内宾&gt;&lt;预付&gt;&lt;无早&gt;</t>
  </si>
  <si>
    <t>SO/YUKLEUNG</t>
  </si>
  <si>
    <t xml:space="preserve">2478358	</t>
  </si>
  <si>
    <t xml:space="preserve">68120SC013908	</t>
  </si>
  <si>
    <t>，</t>
  </si>
  <si>
    <t>202203221704160020</t>
  </si>
  <si>
    <t>A220407095647481</t>
  </si>
  <si>
    <t>A220407095735481</t>
  </si>
  <si>
    <t>房集：i220407095558 357元</t>
  </si>
  <si>
    <t>CNY / HKD 当前参考汇率: 1.231630332</t>
  </si>
  <si>
    <t>总计：1169.83 CNY/
1440.8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</si>
  <si>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</si>
  <si>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</si>
  <si>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</si>
  <si>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</si>
  <si>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</si>
  <si>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</si>
  <si>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</si>
  <si>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</si>
  <si>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</si>
  <si>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</si>
  <si>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</si>
  <si>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</si>
  <si>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</si>
  <si>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</si>
  <si>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</si>
  <si>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</si>
  <si>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</si>
  <si>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</si>
  <si>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</si>
  <si>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2478358</t>
  </si>
  <si>
    <t>香港彩鸿酒店</t>
  </si>
  <si>
    <t>SO YUKLEUNG</t>
  </si>
  <si>
    <t>2022-03-23</t>
  </si>
  <si>
    <t>退房日周结</t>
  </si>
  <si>
    <t>389.86</t>
  </si>
  <si>
    <t>RMB</t>
  </si>
  <si>
    <t>0</t>
  </si>
  <si>
    <t>0.00</t>
  </si>
  <si>
    <t>携程国内直连(DD)</t>
  </si>
  <si>
    <t>01.011249</t>
  </si>
  <si>
    <t>2022-03-22 18:18:03</t>
  </si>
  <si>
    <t>否</t>
  </si>
  <si>
    <t>汇智国际旅游发展有限公司</t>
  </si>
  <si>
    <t>直连</t>
  </si>
  <si>
    <t>2478260</t>
  </si>
  <si>
    <t>梅州客天下艺术家园酒店</t>
  </si>
  <si>
    <t>360.22</t>
  </si>
  <si>
    <t>2022-03-22 17:36:55</t>
  </si>
  <si>
    <t>直采</t>
  </si>
  <si>
    <t>2022-03-21</t>
  </si>
  <si>
    <t>2476785</t>
  </si>
  <si>
    <t>今日大酒店（美兰机场店）</t>
  </si>
  <si>
    <t>62.75</t>
  </si>
  <si>
    <t>2022-03-21 14:35:22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</si>
</sst>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44642</v>
      </c>
      <c r="G2" s="6">
        <v>44643</v>
      </c>
      <c r="H2" s="4">
        <v>1</v>
      </c>
      <c r="I2" s="4">
        <v>1</v>
      </c>
      <c r="J2" s="4">
        <v>1</v>
      </c>
      <c r="K2" s="4" t="s">
        <v>30</v>
      </c>
      <c r="L2" s="4">
        <v>62.75</v>
      </c>
      <c r="M2" s="4">
        <v>62.75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44658</v>
      </c>
      <c r="T2" s="4" t="s">
        <v>34</v>
      </c>
      <c r="U2" s="4">
        <v>62.75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44642</v>
      </c>
      <c r="G3" s="6">
        <v>44643</v>
      </c>
      <c r="H3" s="4">
        <v>1</v>
      </c>
      <c r="I3" s="4">
        <v>1</v>
      </c>
      <c r="J3" s="4">
        <v>1</v>
      </c>
      <c r="K3" s="4" t="s">
        <v>30</v>
      </c>
      <c r="L3" s="4">
        <v>132</v>
      </c>
      <c r="M3" s="4">
        <v>132</v>
      </c>
      <c r="N3" s="4" t="s">
        <v>39</v>
      </c>
      <c r="O3" s="4" t="s">
        <v>32</v>
      </c>
      <c r="P3" s="4" t="s">
        <v>33</v>
      </c>
      <c r="Q3" s="4">
        <v>0</v>
      </c>
      <c r="R3" s="7">
        <v>44641</v>
      </c>
      <c r="S3" s="6">
        <v>44658</v>
      </c>
      <c r="T3" s="4" t="s">
        <v>34</v>
      </c>
      <c r="U3" s="4">
        <v>132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44642</v>
      </c>
      <c r="G4" s="6">
        <v>44643</v>
      </c>
      <c r="H4" s="4">
        <v>1</v>
      </c>
      <c r="I4" s="4">
        <v>1</v>
      </c>
      <c r="J4" s="4">
        <v>1</v>
      </c>
      <c r="K4" s="4" t="s">
        <v>30</v>
      </c>
      <c r="L4" s="4">
        <v>-132</v>
      </c>
      <c r="M4" s="4">
        <v>-132</v>
      </c>
      <c r="N4" s="4" t="s">
        <v>39</v>
      </c>
      <c r="O4" s="4" t="s">
        <v>32</v>
      </c>
      <c r="P4" s="4" t="s">
        <v>33</v>
      </c>
      <c r="Q4" s="4">
        <v>0</v>
      </c>
      <c r="R4" s="7">
        <v>44641</v>
      </c>
      <c r="S4" s="6">
        <v>44658</v>
      </c>
      <c r="T4" s="4" t="s">
        <v>34</v>
      </c>
      <c r="U4" s="4">
        <v>-132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44642</v>
      </c>
      <c r="G5" s="6">
        <v>44643</v>
      </c>
      <c r="H5" s="4">
        <v>1</v>
      </c>
      <c r="I5" s="4">
        <v>1</v>
      </c>
      <c r="J5" s="4">
        <v>1</v>
      </c>
      <c r="K5" s="4" t="s">
        <v>30</v>
      </c>
      <c r="L5" s="4">
        <v>357</v>
      </c>
      <c r="M5" s="4">
        <v>357</v>
      </c>
      <c r="N5" s="4" t="s">
        <v>45</v>
      </c>
      <c r="O5" s="4" t="s">
        <v>32</v>
      </c>
      <c r="P5" s="4" t="s">
        <v>33</v>
      </c>
      <c r="Q5" s="4">
        <v>0</v>
      </c>
      <c r="R5" s="7">
        <v>44642</v>
      </c>
      <c r="S5" s="6">
        <v>44658</v>
      </c>
      <c r="T5" s="4" t="s">
        <v>34</v>
      </c>
      <c r="U5" s="4">
        <v>357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44642</v>
      </c>
      <c r="G6" s="6">
        <v>44643</v>
      </c>
      <c r="H6" s="4">
        <v>1</v>
      </c>
      <c r="I6" s="4">
        <v>1</v>
      </c>
      <c r="J6" s="4">
        <v>1</v>
      </c>
      <c r="K6" s="4" t="s">
        <v>30</v>
      </c>
      <c r="L6" s="4">
        <v>360.22</v>
      </c>
      <c r="M6" s="4">
        <v>360.22</v>
      </c>
      <c r="N6" s="4" t="s">
        <v>50</v>
      </c>
      <c r="O6" s="4" t="s">
        <v>32</v>
      </c>
      <c r="P6" s="4" t="s">
        <v>33</v>
      </c>
      <c r="Q6" s="4">
        <v>0</v>
      </c>
      <c r="R6" s="7">
        <v>44642</v>
      </c>
      <c r="S6" s="6">
        <v>44658</v>
      </c>
      <c r="T6" s="4" t="s">
        <v>34</v>
      </c>
      <c r="U6" s="4">
        <v>360.22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44642</v>
      </c>
      <c r="G7" s="6">
        <v>44643</v>
      </c>
      <c r="H7" s="4">
        <v>1</v>
      </c>
      <c r="I7" s="4">
        <v>1</v>
      </c>
      <c r="J7" s="4">
        <v>1</v>
      </c>
      <c r="K7" s="4" t="s">
        <v>30</v>
      </c>
      <c r="L7" s="4">
        <v>389.86</v>
      </c>
      <c r="M7" s="4">
        <v>389.86</v>
      </c>
      <c r="N7" s="4" t="s">
        <v>56</v>
      </c>
      <c r="O7" s="4" t="s">
        <v>32</v>
      </c>
      <c r="P7" s="4" t="s">
        <v>33</v>
      </c>
      <c r="Q7" s="4">
        <v>0</v>
      </c>
      <c r="R7" s="7">
        <v>44642</v>
      </c>
      <c r="S7" s="6">
        <v>44658</v>
      </c>
      <c r="T7" s="4" t="s">
        <v>34</v>
      </c>
      <c r="U7" s="4">
        <v>389.86</v>
      </c>
      <c r="V7" s="4">
        <v>0</v>
      </c>
      <c r="W7" s="4">
        <v>0</v>
      </c>
      <c r="X7" s="4" t="s">
        <v>57</v>
      </c>
      <c r="Y7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0" sqref="A10:F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17689732930</v>
      </c>
      <c r="B2" s="6">
        <v>44642</v>
      </c>
      <c r="C2" s="6">
        <v>44643</v>
      </c>
      <c r="D2" s="4">
        <v>62.75</v>
      </c>
      <c r="E2" s="4" t="str">
        <f>VLOOKUP(A2,HOP!A:L,12,0)</f>
        <v>62.75</v>
      </c>
      <c r="F2" s="4" t="str">
        <f>VLOOKUP(A2,HOP!A:C,3,0)</f>
        <v>2476785</v>
      </c>
      <c r="G2" s="4">
        <f>D2-E2</f>
        <v>0</v>
      </c>
      <c r="H2" s="4" t="str">
        <f>$H$1&amp;F2</f>
        <v>，2476785</v>
      </c>
      <c r="I2" s="4" t="str">
        <f>VLOOKUP(A2,HOP!A:U,21,0)</f>
        <v>直连</v>
      </c>
    </row>
    <row r="3" s="4" customFormat="1" hidden="1" spans="1:9">
      <c r="A3" s="5">
        <v>17690784056</v>
      </c>
      <c r="B3" s="6">
        <v>44642</v>
      </c>
      <c r="C3" s="6">
        <v>44643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10">
      <c r="A4" s="5">
        <v>17697957071</v>
      </c>
      <c r="B4" s="6">
        <v>44642</v>
      </c>
      <c r="C4" s="6">
        <v>44643</v>
      </c>
      <c r="D4" s="4">
        <v>357</v>
      </c>
      <c r="E4" s="4">
        <v>357</v>
      </c>
      <c r="F4" s="8" t="s">
        <v>60</v>
      </c>
      <c r="G4" s="4">
        <f>D4-E4</f>
        <v>0</v>
      </c>
      <c r="H4" s="4" t="str">
        <f>$H$1&amp;F4</f>
        <v>，202203221704160020</v>
      </c>
      <c r="I4" s="4" t="e">
        <f>VLOOKUP(A4,HOP!A:U,21,0)</f>
        <v>#N/A</v>
      </c>
      <c r="J4" s="4">
        <v>3.22</v>
      </c>
    </row>
    <row r="5" s="4" customFormat="1" spans="1:9">
      <c r="A5" s="5">
        <v>17698127928</v>
      </c>
      <c r="B5" s="6">
        <v>44642</v>
      </c>
      <c r="C5" s="6">
        <v>44643</v>
      </c>
      <c r="D5" s="4">
        <v>360.22</v>
      </c>
      <c r="E5" s="4" t="str">
        <f>VLOOKUP(A5,HOP!A:L,12,0)</f>
        <v>360.22</v>
      </c>
      <c r="F5" s="4" t="str">
        <f>VLOOKUP(A5,HOP!A:C,3,0)</f>
        <v>2478260</v>
      </c>
      <c r="G5" s="4">
        <f>D5-E5</f>
        <v>0</v>
      </c>
      <c r="H5" s="4" t="str">
        <f>$H$1&amp;F5</f>
        <v>，2478260</v>
      </c>
      <c r="I5" s="4" t="str">
        <f>VLOOKUP(A5,HOP!A:U,21,0)</f>
        <v>直采</v>
      </c>
    </row>
    <row r="6" s="4" customFormat="1" spans="1:9">
      <c r="A6" s="5">
        <v>17698236421</v>
      </c>
      <c r="B6" s="6">
        <v>44642</v>
      </c>
      <c r="C6" s="6">
        <v>44643</v>
      </c>
      <c r="D6" s="4">
        <v>389.86</v>
      </c>
      <c r="E6" s="4" t="str">
        <f>VLOOKUP(A6,HOP!A:L,12,0)</f>
        <v>389.86</v>
      </c>
      <c r="F6" s="4" t="str">
        <f>VLOOKUP(A6,HOP!A:C,3,0)</f>
        <v>2478358</v>
      </c>
      <c r="G6" s="4">
        <f>D6-E6</f>
        <v>0</v>
      </c>
      <c r="H6" s="4" t="str">
        <f>$H$1&amp;F6</f>
        <v>，2478358</v>
      </c>
      <c r="I6" s="4" t="str">
        <f>VLOOKUP(A6,HOP!A:U,21,0)</f>
        <v>直连</v>
      </c>
    </row>
    <row r="8" spans="4:4">
      <c r="D8" s="4">
        <f>SUM(D2:D7)</f>
        <v>1169.83</v>
      </c>
    </row>
    <row r="10" spans="1:6">
      <c r="A10" s="4" t="s">
        <v>61</v>
      </c>
      <c r="E10" s="4">
        <v>360.22</v>
      </c>
      <c r="F10" s="4">
        <v>443.66</v>
      </c>
    </row>
    <row r="11" spans="1:6">
      <c r="A11" s="4" t="s">
        <v>62</v>
      </c>
      <c r="E11" s="4">
        <v>452.61</v>
      </c>
      <c r="F11" s="4">
        <v>557.44</v>
      </c>
    </row>
    <row r="12" spans="1:6">
      <c r="A12" s="4" t="s">
        <v>63</v>
      </c>
      <c r="E12" s="4">
        <v>357</v>
      </c>
      <c r="F12" s="4">
        <v>439.7</v>
      </c>
    </row>
    <row r="13" spans="1:6">
      <c r="A13" s="4" t="s">
        <v>64</v>
      </c>
      <c r="E13" s="4">
        <f>SUBTOTAL(9,E10:E12)</f>
        <v>1169.83</v>
      </c>
      <c r="F13" s="4">
        <f>SUBTOTAL(9,F10:F12)</f>
        <v>1440.8</v>
      </c>
    </row>
    <row r="14" spans="1:1">
      <c r="A14" s="4" t="s">
        <v>65</v>
      </c>
    </row>
  </sheetData>
  <autoFilter ref="A1:XFD14">
    <filterColumn colId="3">
      <filters blank="1">
        <filter val="360.22"/>
        <filter val="1169.83"/>
        <filter val="62.75"/>
        <filter val="389.86"/>
        <filter val="357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36" sqref="E3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</row>
    <row r="2" s="1" customFormat="1" spans="1:21">
      <c r="A2" s="3">
        <v>17698236421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84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</row>
    <row r="3" s="1" customFormat="1" spans="1:21">
      <c r="A3" s="3">
        <v>17698127928</v>
      </c>
      <c r="B3" s="1" t="s">
        <v>84</v>
      </c>
      <c r="C3" s="1" t="s">
        <v>100</v>
      </c>
      <c r="D3" s="1" t="s">
        <v>101</v>
      </c>
      <c r="E3" s="1" t="s">
        <v>50</v>
      </c>
      <c r="F3" s="1" t="s">
        <v>84</v>
      </c>
      <c r="G3" s="1" t="s">
        <v>88</v>
      </c>
      <c r="H3" s="1" t="s">
        <v>89</v>
      </c>
      <c r="I3" s="1" t="s">
        <v>102</v>
      </c>
      <c r="J3" s="1" t="s">
        <v>91</v>
      </c>
      <c r="K3" s="1" t="s">
        <v>102</v>
      </c>
      <c r="L3" s="1" t="s">
        <v>102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103</v>
      </c>
      <c r="S3" s="1" t="s">
        <v>97</v>
      </c>
      <c r="T3" s="1" t="s">
        <v>98</v>
      </c>
      <c r="U3" s="1" t="s">
        <v>104</v>
      </c>
    </row>
    <row r="4" s="1" customFormat="1" spans="1:21">
      <c r="A4" s="3">
        <v>17689732930</v>
      </c>
      <c r="B4" s="1" t="s">
        <v>105</v>
      </c>
      <c r="C4" s="1" t="s">
        <v>106</v>
      </c>
      <c r="D4" s="1" t="s">
        <v>107</v>
      </c>
      <c r="E4" s="1" t="s">
        <v>31</v>
      </c>
      <c r="F4" s="1" t="s">
        <v>84</v>
      </c>
      <c r="G4" s="1" t="s">
        <v>88</v>
      </c>
      <c r="H4" s="1" t="s">
        <v>89</v>
      </c>
      <c r="I4" s="1" t="s">
        <v>108</v>
      </c>
      <c r="J4" s="1" t="s">
        <v>91</v>
      </c>
      <c r="K4" s="1" t="s">
        <v>108</v>
      </c>
      <c r="L4" s="1" t="s">
        <v>108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109</v>
      </c>
      <c r="S4" s="1" t="s">
        <v>97</v>
      </c>
      <c r="T4" s="1" t="s">
        <v>98</v>
      </c>
      <c r="U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2022-04-07T01:45:52Z</dcterms:created>
  <dcterms:modified xsi:type="dcterms:W3CDTF">2022-04-07T01:57:12Z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9094A805A5974492AE411D75B065B508</vt:lpwstr>
  </property>
  <property fmtid="{D5CDD505-2E9C-101B-9397-08002B2CF9AE}" pid="3" name="KSOProductBuildVer">
    <vt:lpwstr>2052-11.1.0.11365</vt:lpwstr>
  </property>
</Properties>
</file>