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<sst xmlns="http://schemas.openxmlformats.org/spreadsheetml/2006/main" count="371" uniqueCount="159">
  <si>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</si>
  <si>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</si>
  <si>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</si>
  <si>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</si>
  <si>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</si>
  <si>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</si>
  <si>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</si>
  <si>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</si>
  <si>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</si>
  <si>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</si>
  <si>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</si>
  <si>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</si>
  <si>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</si>
  <si>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</si>
  <si>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</si>
  <si>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</si>
  <si>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</si>
  <si>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</si>
  <si>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</si>
  <si>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</si>
  <si>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</si>
  <si>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</si>
  <si>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</si>
  <si>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</si>
  <si>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</si>
  <si>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17699290427	</t>
  </si>
  <si>
    <t>Ctrip</t>
  </si>
  <si>
    <t>正常</t>
  </si>
  <si>
    <t>[梅州]梅州客天下艺术家园酒店(83268462)</t>
  </si>
  <si>
    <t>林风眠艺术主题大床房&lt;大床&gt;&lt;超值特惠&gt;&lt;双人入住&gt;&lt;日历房套餐高价值&gt;&lt;双早&gt;&lt;新酒店礼盒&gt;</t>
  </si>
  <si>
    <t>CNY</t>
  </si>
  <si>
    <t>庄美海,何东增,高广生</t>
  </si>
  <si>
    <t>CA363220410CNY</t>
  </si>
  <si>
    <t>未提现</t>
  </si>
  <si>
    <t>携程开票</t>
  </si>
  <si>
    <t xml:space="preserve">2478960	</t>
  </si>
  <si>
    <t xml:space="preserve">686675	</t>
  </si>
  <si>
    <t xml:space="preserve">17708792815	</t>
  </si>
  <si>
    <t>[南宁]南宁青花里艺术酒店(83108355)</t>
  </si>
  <si>
    <t>雅韵双床房&lt;双早&gt;</t>
  </si>
  <si>
    <t>车福有</t>
  </si>
  <si>
    <t xml:space="preserve">	</t>
  </si>
  <si>
    <t>取消</t>
  </si>
  <si>
    <t xml:space="preserve">17709371357	</t>
  </si>
  <si>
    <t>[香港]荃湾西如心酒店(Nina Hotel Tsuen Wan West)(1701575)</t>
  </si>
  <si>
    <t>高座高级客房&lt;双人入住&gt;&lt;内宾&gt;&lt;预付&gt;&lt;无早&gt;</t>
  </si>
  <si>
    <t>QIN/JIALE</t>
  </si>
  <si>
    <t xml:space="preserve">2482015	</t>
  </si>
  <si>
    <t xml:space="preserve">2203250057	</t>
  </si>
  <si>
    <t xml:space="preserve">17709670101	</t>
  </si>
  <si>
    <t>[长沙]麗枫酒店(长沙高铁站树木岭地铁站店)(67325182)</t>
  </si>
  <si>
    <t>标准单人房&lt;双人入住&gt;&lt;内宾&gt;&lt;预付&gt;&lt;无早&gt;</t>
  </si>
  <si>
    <t>陈健</t>
  </si>
  <si>
    <t xml:space="preserve">2482213	</t>
  </si>
  <si>
    <t xml:space="preserve">17710099573	</t>
  </si>
  <si>
    <t>[吉安]骏怡精选酒店(吉安阳明东路店)(88740220)</t>
  </si>
  <si>
    <t>优享大床房&lt;双人入住&gt;&lt;内宾&gt;&lt;预付&gt;&lt;无早&gt;</t>
  </si>
  <si>
    <t>肖庆龙</t>
  </si>
  <si>
    <t xml:space="preserve">2482446	</t>
  </si>
  <si>
    <t xml:space="preserve">17716216747	</t>
  </si>
  <si>
    <t>伴山别墅大床房&lt;大床&gt;&lt;超值特惠&gt;&lt;双人入住&gt;&lt;日历房套餐高价值&gt;&lt;双早&gt;&lt;新酒店礼盒&gt;</t>
  </si>
  <si>
    <t>苟先义</t>
  </si>
  <si>
    <t xml:space="preserve">2483097	</t>
  </si>
  <si>
    <t xml:space="preserve">17491790669	</t>
  </si>
  <si>
    <t>[上海]上海小木屋会务中心(88248403)</t>
  </si>
  <si>
    <t>星空情侣房车一室一厅&lt;日历房套餐高价值&gt;&lt;双早&gt;&lt;新酒店礼盒&gt;</t>
  </si>
  <si>
    <t>奚小玲,贾智天,冯娅</t>
  </si>
  <si>
    <t>CA363220411CNY</t>
  </si>
  <si>
    <t xml:space="preserve">2435252	</t>
  </si>
  <si>
    <t xml:space="preserve">17697820958	</t>
  </si>
  <si>
    <t>[连山]清远金子山森林雪谷壮瑶度假村(82520535)</t>
  </si>
  <si>
    <t>清远金子山森林雪谷木屋&lt;双早&gt;</t>
  </si>
  <si>
    <t>谭涛峰</t>
  </si>
  <si>
    <t xml:space="preserve">2478062	</t>
  </si>
  <si>
    <t xml:space="preserve">acknowledge	</t>
  </si>
  <si>
    <t xml:space="preserve">17716191247	</t>
  </si>
  <si>
    <t>[广州]IU酒店(广州体育中心林和西地铁站店)(67323413)</t>
  </si>
  <si>
    <t>小U·精致大床房(无窗)&lt;双人入住&gt;&lt;内宾&gt;&lt;预付&gt;&lt;无早&gt;</t>
  </si>
  <si>
    <t>刘健</t>
  </si>
  <si>
    <t xml:space="preserve">2483079	</t>
  </si>
  <si>
    <t xml:space="preserve">17717822592	</t>
  </si>
  <si>
    <t>[昭通]7天酒店(昭通发达广场店)(88739285)</t>
  </si>
  <si>
    <t>自主双床房&lt;双人入住&gt;&lt;内宾&gt;&lt;预付&gt;&lt;双早&gt;</t>
  </si>
  <si>
    <t>赵春林</t>
  </si>
  <si>
    <t xml:space="preserve">2484014	</t>
  </si>
  <si>
    <t>，</t>
  </si>
  <si>
    <t>A220411093337481</t>
  </si>
  <si>
    <t>A220411093428481</t>
  </si>
  <si>
    <t>CNY / HKD 当前参考汇率: 1.229938797</t>
  </si>
  <si>
    <t>总计：4218.17 CNY/
5188.09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</si>
  <si>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</si>
  <si>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</si>
  <si>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</si>
  <si>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</si>
  <si>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</si>
  <si>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</si>
  <si>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</si>
  <si>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</si>
  <si>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</si>
  <si>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</si>
  <si>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</si>
  <si>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</si>
  <si>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</si>
  <si>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</si>
  <si>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</si>
  <si>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</si>
  <si>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</si>
  <si>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</si>
  <si>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2022-03-26</t>
  </si>
  <si>
    <t>2484014</t>
  </si>
  <si>
    <t>7天酒店(昭通发达广场店)</t>
  </si>
  <si>
    <t>2022-03-27</t>
  </si>
  <si>
    <t>退房日周结</t>
  </si>
  <si>
    <t>104.03</t>
  </si>
  <si>
    <t>RMB</t>
  </si>
  <si>
    <t>0</t>
  </si>
  <si>
    <t>0.00</t>
  </si>
  <si>
    <t>携程国内直连(DD)</t>
  </si>
  <si>
    <t>01.011249</t>
  </si>
  <si>
    <t>2022-03-26 16:46:09</t>
  </si>
  <si>
    <t>否</t>
  </si>
  <si>
    <t>汇智国际旅游发展有限公司</t>
  </si>
  <si>
    <t>直连</t>
  </si>
  <si>
    <t>2022-03-25</t>
  </si>
  <si>
    <t>2483079</t>
  </si>
  <si>
    <t>IU酒店(广州体育中心林和西地铁站店)</t>
  </si>
  <si>
    <t>147.76</t>
  </si>
  <si>
    <t>2022-03-25 22:19:22</t>
  </si>
  <si>
    <t>2482446</t>
  </si>
  <si>
    <t>骏怡精选酒店(吉安阳明东路店)</t>
  </si>
  <si>
    <t>136.25</t>
  </si>
  <si>
    <t>2022-03-25 15:32:13</t>
  </si>
  <si>
    <t>2482213</t>
  </si>
  <si>
    <t>麗枫酒店(长沙高铁站树木岭地铁站店)</t>
  </si>
  <si>
    <t>142.97</t>
  </si>
  <si>
    <t>2022-03-25 12:40:53</t>
  </si>
  <si>
    <t>2482015</t>
  </si>
  <si>
    <t>荃湾西如心酒店</t>
  </si>
  <si>
    <t>QIN JIALE</t>
  </si>
  <si>
    <t>987.78</t>
  </si>
  <si>
    <t>2022-03-25 10:45:03</t>
  </si>
  <si>
    <t>2022-03-23</t>
  </si>
  <si>
    <t>2478960</t>
  </si>
  <si>
    <t>梅州客天下艺术家园酒店</t>
  </si>
  <si>
    <t>2022-03-24</t>
  </si>
  <si>
    <t>2251.38</t>
  </si>
  <si>
    <t>2022-03-23 08:37:37</t>
  </si>
  <si>
    <t>直采</t>
  </si>
  <si>
    <t>2022-03-22</t>
  </si>
  <si>
    <t>2478062</t>
  </si>
  <si>
    <t>清远金子山森林雪谷壮瑶度假村</t>
  </si>
  <si>
    <t>448.00</t>
  </si>
  <si>
    <t>2022-03-22 15:50:30</t>
  </si>
  <si>
    <t>2022-02-26</t>
  </si>
  <si>
    <t>2435252</t>
  </si>
  <si>
    <t>上海小木屋会务中心</t>
  </si>
  <si>
    <t>2280.00</t>
  </si>
  <si>
    <t>-2280</t>
  </si>
  <si>
    <t>2022-02-26 15:05:11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</si>
</sst>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1" fillId="12" borderId="1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44644</v>
      </c>
      <c r="G2" s="6">
        <v>44646</v>
      </c>
      <c r="H2" s="4">
        <v>3</v>
      </c>
      <c r="I2" s="4">
        <v>2</v>
      </c>
      <c r="J2" s="4">
        <v>6</v>
      </c>
      <c r="K2" s="4" t="s">
        <v>30</v>
      </c>
      <c r="L2" s="4">
        <v>2251.38</v>
      </c>
      <c r="M2" s="4">
        <v>2251.38</v>
      </c>
      <c r="N2" s="4" t="s">
        <v>31</v>
      </c>
      <c r="O2" s="4" t="s">
        <v>32</v>
      </c>
      <c r="P2" s="4" t="s">
        <v>33</v>
      </c>
      <c r="Q2" s="4">
        <v>0</v>
      </c>
      <c r="R2" s="7">
        <v>44643</v>
      </c>
      <c r="S2" s="6">
        <v>44661</v>
      </c>
      <c r="T2" s="4" t="s">
        <v>34</v>
      </c>
      <c r="U2" s="4">
        <v>2251.38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44645</v>
      </c>
      <c r="G3" s="6">
        <v>44646</v>
      </c>
      <c r="H3" s="4">
        <v>1</v>
      </c>
      <c r="I3" s="4">
        <v>1</v>
      </c>
      <c r="J3" s="4">
        <v>1</v>
      </c>
      <c r="K3" s="4" t="s">
        <v>30</v>
      </c>
      <c r="L3" s="4">
        <v>260</v>
      </c>
      <c r="M3" s="4">
        <v>260</v>
      </c>
      <c r="N3" s="4" t="s">
        <v>40</v>
      </c>
      <c r="O3" s="4" t="s">
        <v>32</v>
      </c>
      <c r="P3" s="4" t="s">
        <v>33</v>
      </c>
      <c r="Q3" s="4">
        <v>0</v>
      </c>
      <c r="R3" s="7">
        <v>44644</v>
      </c>
      <c r="S3" s="6">
        <v>44661</v>
      </c>
      <c r="T3" s="4" t="s">
        <v>34</v>
      </c>
      <c r="U3" s="4">
        <v>260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44645</v>
      </c>
      <c r="G4" s="6">
        <v>44646</v>
      </c>
      <c r="H4" s="4">
        <v>1</v>
      </c>
      <c r="I4" s="4">
        <v>1</v>
      </c>
      <c r="J4" s="4">
        <v>1</v>
      </c>
      <c r="K4" s="4" t="s">
        <v>30</v>
      </c>
      <c r="L4" s="4">
        <v>-260</v>
      </c>
      <c r="M4" s="4">
        <v>-260</v>
      </c>
      <c r="N4" s="4" t="s">
        <v>40</v>
      </c>
      <c r="O4" s="4" t="s">
        <v>32</v>
      </c>
      <c r="P4" s="4" t="s">
        <v>33</v>
      </c>
      <c r="Q4" s="4">
        <v>0</v>
      </c>
      <c r="R4" s="7">
        <v>44644</v>
      </c>
      <c r="S4" s="6">
        <v>44661</v>
      </c>
      <c r="T4" s="4" t="s">
        <v>34</v>
      </c>
      <c r="U4" s="4">
        <v>-260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44645</v>
      </c>
      <c r="G5" s="6">
        <v>44646</v>
      </c>
      <c r="H5" s="4">
        <v>1</v>
      </c>
      <c r="I5" s="4">
        <v>1</v>
      </c>
      <c r="J5" s="4">
        <v>1</v>
      </c>
      <c r="K5" s="4" t="s">
        <v>30</v>
      </c>
      <c r="L5" s="4">
        <v>987.78</v>
      </c>
      <c r="M5" s="4">
        <v>987.78</v>
      </c>
      <c r="N5" s="4" t="s">
        <v>46</v>
      </c>
      <c r="O5" s="4" t="s">
        <v>32</v>
      </c>
      <c r="P5" s="4" t="s">
        <v>33</v>
      </c>
      <c r="Q5" s="4">
        <v>0</v>
      </c>
      <c r="R5" s="7">
        <v>44645</v>
      </c>
      <c r="S5" s="6">
        <v>44661</v>
      </c>
      <c r="T5" s="4" t="s">
        <v>34</v>
      </c>
      <c r="U5" s="4">
        <v>987.78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44645</v>
      </c>
      <c r="G6" s="6">
        <v>44646</v>
      </c>
      <c r="H6" s="4">
        <v>1</v>
      </c>
      <c r="I6" s="4">
        <v>1</v>
      </c>
      <c r="J6" s="4">
        <v>1</v>
      </c>
      <c r="K6" s="4" t="s">
        <v>30</v>
      </c>
      <c r="L6" s="4">
        <v>142.97</v>
      </c>
      <c r="M6" s="4">
        <v>142.97</v>
      </c>
      <c r="N6" s="4" t="s">
        <v>52</v>
      </c>
      <c r="O6" s="4" t="s">
        <v>32</v>
      </c>
      <c r="P6" s="4" t="s">
        <v>33</v>
      </c>
      <c r="Q6" s="4">
        <v>0</v>
      </c>
      <c r="R6" s="7">
        <v>44645</v>
      </c>
      <c r="S6" s="6">
        <v>44661</v>
      </c>
      <c r="T6" s="4" t="s">
        <v>34</v>
      </c>
      <c r="U6" s="4">
        <v>142.97</v>
      </c>
      <c r="V6" s="4">
        <v>0</v>
      </c>
      <c r="W6" s="4">
        <v>0</v>
      </c>
      <c r="X6" s="4" t="s">
        <v>53</v>
      </c>
      <c r="Y6" s="4" t="s">
        <v>41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44645</v>
      </c>
      <c r="G7" s="6">
        <v>44646</v>
      </c>
      <c r="H7" s="4">
        <v>1</v>
      </c>
      <c r="I7" s="4">
        <v>1</v>
      </c>
      <c r="J7" s="4">
        <v>1</v>
      </c>
      <c r="K7" s="4" t="s">
        <v>30</v>
      </c>
      <c r="L7" s="4">
        <v>136.25</v>
      </c>
      <c r="M7" s="4">
        <v>136.25</v>
      </c>
      <c r="N7" s="4" t="s">
        <v>57</v>
      </c>
      <c r="O7" s="4" t="s">
        <v>32</v>
      </c>
      <c r="P7" s="4" t="s">
        <v>33</v>
      </c>
      <c r="Q7" s="4">
        <v>0</v>
      </c>
      <c r="R7" s="7">
        <v>44645</v>
      </c>
      <c r="S7" s="6">
        <v>44661</v>
      </c>
      <c r="T7" s="4" t="s">
        <v>34</v>
      </c>
      <c r="U7" s="4">
        <v>136.25</v>
      </c>
      <c r="V7" s="4">
        <v>0</v>
      </c>
      <c r="W7" s="4">
        <v>0</v>
      </c>
      <c r="X7" s="4" t="s">
        <v>58</v>
      </c>
      <c r="Y7" s="4" t="s">
        <v>41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28</v>
      </c>
      <c r="E8" s="4" t="s">
        <v>60</v>
      </c>
      <c r="F8" s="6">
        <v>44645</v>
      </c>
      <c r="G8" s="6">
        <v>44646</v>
      </c>
      <c r="H8" s="4">
        <v>1</v>
      </c>
      <c r="I8" s="4">
        <v>1</v>
      </c>
      <c r="J8" s="4">
        <v>1</v>
      </c>
      <c r="K8" s="4" t="s">
        <v>30</v>
      </c>
      <c r="L8" s="4">
        <v>390.24</v>
      </c>
      <c r="M8" s="4">
        <v>390.24</v>
      </c>
      <c r="N8" s="4" t="s">
        <v>61</v>
      </c>
      <c r="O8" s="4" t="s">
        <v>32</v>
      </c>
      <c r="P8" s="4" t="s">
        <v>33</v>
      </c>
      <c r="Q8" s="4">
        <v>0</v>
      </c>
      <c r="R8" s="7">
        <v>44645</v>
      </c>
      <c r="S8" s="6">
        <v>44661</v>
      </c>
      <c r="T8" s="4" t="s">
        <v>34</v>
      </c>
      <c r="U8" s="4">
        <v>390.24</v>
      </c>
      <c r="V8" s="4">
        <v>0</v>
      </c>
      <c r="W8" s="4">
        <v>0</v>
      </c>
      <c r="X8" s="4" t="s">
        <v>62</v>
      </c>
      <c r="Y8" s="4" t="s">
        <v>41</v>
      </c>
    </row>
    <row r="9" s="4" customFormat="1" spans="1:25">
      <c r="A9" s="4" t="s">
        <v>59</v>
      </c>
      <c r="B9" s="4" t="s">
        <v>26</v>
      </c>
      <c r="C9" s="4" t="s">
        <v>42</v>
      </c>
      <c r="D9" s="4" t="s">
        <v>28</v>
      </c>
      <c r="E9" s="4" t="s">
        <v>60</v>
      </c>
      <c r="F9" s="6">
        <v>44645</v>
      </c>
      <c r="G9" s="6">
        <v>44646</v>
      </c>
      <c r="H9" s="4">
        <v>1</v>
      </c>
      <c r="I9" s="4">
        <v>1</v>
      </c>
      <c r="J9" s="4">
        <v>1</v>
      </c>
      <c r="K9" s="4" t="s">
        <v>30</v>
      </c>
      <c r="L9" s="4">
        <v>-390.24</v>
      </c>
      <c r="M9" s="4">
        <v>-390.24</v>
      </c>
      <c r="N9" s="4" t="s">
        <v>61</v>
      </c>
      <c r="O9" s="4" t="s">
        <v>32</v>
      </c>
      <c r="P9" s="4" t="s">
        <v>33</v>
      </c>
      <c r="Q9" s="4">
        <v>0</v>
      </c>
      <c r="R9" s="7">
        <v>44645</v>
      </c>
      <c r="S9" s="6">
        <v>44661</v>
      </c>
      <c r="T9" s="4" t="s">
        <v>34</v>
      </c>
      <c r="U9" s="4">
        <v>-390.24</v>
      </c>
      <c r="V9" s="4">
        <v>0</v>
      </c>
      <c r="W9" s="4">
        <v>0</v>
      </c>
      <c r="X9" s="4" t="s">
        <v>62</v>
      </c>
      <c r="Y9" s="4" t="s">
        <v>41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44646</v>
      </c>
      <c r="G10" s="6">
        <v>44647</v>
      </c>
      <c r="H10" s="4">
        <v>3</v>
      </c>
      <c r="I10" s="4">
        <v>1</v>
      </c>
      <c r="J10" s="4">
        <v>3</v>
      </c>
      <c r="K10" s="4" t="s">
        <v>30</v>
      </c>
      <c r="L10" s="4">
        <v>2280</v>
      </c>
      <c r="M10" s="4">
        <v>2280</v>
      </c>
      <c r="N10" s="4" t="s">
        <v>66</v>
      </c>
      <c r="O10" s="4" t="s">
        <v>67</v>
      </c>
      <c r="P10" s="4" t="s">
        <v>33</v>
      </c>
      <c r="Q10" s="4">
        <v>0</v>
      </c>
      <c r="R10" s="7">
        <v>44618</v>
      </c>
      <c r="S10" s="6">
        <v>44662</v>
      </c>
      <c r="T10" s="4" t="s">
        <v>34</v>
      </c>
      <c r="U10" s="4">
        <v>2280</v>
      </c>
      <c r="V10" s="4">
        <v>0</v>
      </c>
      <c r="W10" s="4">
        <v>0</v>
      </c>
      <c r="X10" s="4" t="s">
        <v>68</v>
      </c>
      <c r="Y10" s="4" t="s">
        <v>41</v>
      </c>
    </row>
    <row r="11" s="4" customFormat="1" spans="1:25">
      <c r="A11" s="4" t="s">
        <v>63</v>
      </c>
      <c r="B11" s="4" t="s">
        <v>26</v>
      </c>
      <c r="C11" s="4" t="s">
        <v>42</v>
      </c>
      <c r="D11" s="4" t="s">
        <v>64</v>
      </c>
      <c r="E11" s="4" t="s">
        <v>65</v>
      </c>
      <c r="F11" s="6">
        <v>44646</v>
      </c>
      <c r="G11" s="6">
        <v>44647</v>
      </c>
      <c r="H11" s="4">
        <v>3</v>
      </c>
      <c r="I11" s="4">
        <v>1</v>
      </c>
      <c r="J11" s="4">
        <v>3</v>
      </c>
      <c r="K11" s="4" t="s">
        <v>30</v>
      </c>
      <c r="L11" s="4">
        <v>-2280</v>
      </c>
      <c r="M11" s="4">
        <v>-2280</v>
      </c>
      <c r="N11" s="4" t="s">
        <v>66</v>
      </c>
      <c r="O11" s="4" t="s">
        <v>67</v>
      </c>
      <c r="P11" s="4" t="s">
        <v>33</v>
      </c>
      <c r="Q11" s="4">
        <v>0</v>
      </c>
      <c r="R11" s="7">
        <v>44618</v>
      </c>
      <c r="S11" s="6">
        <v>44662</v>
      </c>
      <c r="T11" s="4" t="s">
        <v>34</v>
      </c>
      <c r="U11" s="4">
        <v>-2280</v>
      </c>
      <c r="V11" s="4">
        <v>0</v>
      </c>
      <c r="W11" s="4">
        <v>0</v>
      </c>
      <c r="X11" s="4" t="s">
        <v>68</v>
      </c>
      <c r="Y11" s="4" t="s">
        <v>41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44646</v>
      </c>
      <c r="G12" s="6">
        <v>44647</v>
      </c>
      <c r="H12" s="4">
        <v>1</v>
      </c>
      <c r="I12" s="4">
        <v>1</v>
      </c>
      <c r="J12" s="4">
        <v>1</v>
      </c>
      <c r="K12" s="4" t="s">
        <v>30</v>
      </c>
      <c r="L12" s="4">
        <v>448</v>
      </c>
      <c r="M12" s="4">
        <v>448</v>
      </c>
      <c r="N12" s="4" t="s">
        <v>72</v>
      </c>
      <c r="O12" s="4" t="s">
        <v>67</v>
      </c>
      <c r="P12" s="4" t="s">
        <v>33</v>
      </c>
      <c r="Q12" s="4">
        <v>0</v>
      </c>
      <c r="R12" s="7">
        <v>44642</v>
      </c>
      <c r="S12" s="6">
        <v>44662</v>
      </c>
      <c r="T12" s="4" t="s">
        <v>34</v>
      </c>
      <c r="U12" s="4">
        <v>448</v>
      </c>
      <c r="V12" s="4">
        <v>0</v>
      </c>
      <c r="W12" s="4">
        <v>0</v>
      </c>
      <c r="X12" s="4" t="s">
        <v>73</v>
      </c>
      <c r="Y12" s="4" t="s">
        <v>74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44646</v>
      </c>
      <c r="G13" s="6">
        <v>44647</v>
      </c>
      <c r="H13" s="4">
        <v>1</v>
      </c>
      <c r="I13" s="4">
        <v>1</v>
      </c>
      <c r="J13" s="4">
        <v>1</v>
      </c>
      <c r="K13" s="4" t="s">
        <v>30</v>
      </c>
      <c r="L13" s="4">
        <v>147.76</v>
      </c>
      <c r="M13" s="4">
        <v>147.76</v>
      </c>
      <c r="N13" s="4" t="s">
        <v>78</v>
      </c>
      <c r="O13" s="4" t="s">
        <v>67</v>
      </c>
      <c r="P13" s="4" t="s">
        <v>33</v>
      </c>
      <c r="Q13" s="4">
        <v>0</v>
      </c>
      <c r="R13" s="7">
        <v>44645</v>
      </c>
      <c r="S13" s="6">
        <v>44662</v>
      </c>
      <c r="T13" s="4" t="s">
        <v>34</v>
      </c>
      <c r="U13" s="4">
        <v>147.76</v>
      </c>
      <c r="V13" s="4">
        <v>0</v>
      </c>
      <c r="W13" s="4">
        <v>0</v>
      </c>
      <c r="X13" s="4" t="s">
        <v>79</v>
      </c>
      <c r="Y13" s="4" t="s">
        <v>41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44646</v>
      </c>
      <c r="G14" s="6">
        <v>44647</v>
      </c>
      <c r="H14" s="4">
        <v>1</v>
      </c>
      <c r="I14" s="4">
        <v>1</v>
      </c>
      <c r="J14" s="4">
        <v>1</v>
      </c>
      <c r="K14" s="4" t="s">
        <v>30</v>
      </c>
      <c r="L14" s="4">
        <v>104.03</v>
      </c>
      <c r="M14" s="4">
        <v>104.03</v>
      </c>
      <c r="N14" s="4" t="s">
        <v>83</v>
      </c>
      <c r="O14" s="4" t="s">
        <v>67</v>
      </c>
      <c r="P14" s="4" t="s">
        <v>33</v>
      </c>
      <c r="Q14" s="4">
        <v>0</v>
      </c>
      <c r="R14" s="7">
        <v>44646</v>
      </c>
      <c r="S14" s="6">
        <v>44662</v>
      </c>
      <c r="T14" s="4" t="s">
        <v>34</v>
      </c>
      <c r="U14" s="4">
        <v>104.03</v>
      </c>
      <c r="V14" s="4">
        <v>0</v>
      </c>
      <c r="W14" s="4">
        <v>0</v>
      </c>
      <c r="X14" s="4" t="s">
        <v>84</v>
      </c>
      <c r="Y1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7" sqref="A17:F2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5">
        <v>17699290427</v>
      </c>
      <c r="B2" s="6">
        <v>44644</v>
      </c>
      <c r="C2" s="6">
        <v>44646</v>
      </c>
      <c r="D2" s="4">
        <v>2251.38</v>
      </c>
      <c r="E2" s="4" t="str">
        <f>VLOOKUP(A2,HOP!A:L,12,0)</f>
        <v>2251.38</v>
      </c>
      <c r="F2" s="4" t="str">
        <f>VLOOKUP(A2,HOP!A:C,3,0)</f>
        <v>2478960</v>
      </c>
      <c r="G2" s="4">
        <f>D2-E2</f>
        <v>0</v>
      </c>
      <c r="H2" s="4" t="str">
        <f>$H$1&amp;F2</f>
        <v>，2478960</v>
      </c>
      <c r="I2" s="4" t="str">
        <f>VLOOKUP(A2,HOP!A:U,21,0)</f>
        <v>直采</v>
      </c>
    </row>
    <row r="3" s="4" customFormat="1" hidden="1" spans="1:9">
      <c r="A3" s="5">
        <v>17708792815</v>
      </c>
      <c r="B3" s="6">
        <v>44645</v>
      </c>
      <c r="C3" s="6">
        <v>44646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1" si="0">D3-E3</f>
        <v>#N/A</v>
      </c>
      <c r="H3" s="4" t="e">
        <f t="shared" ref="H3:H11" si="1">$H$1&amp;F3</f>
        <v>#N/A</v>
      </c>
      <c r="I3" s="4" t="e">
        <f>VLOOKUP(A3,HOP!A:U,21,0)</f>
        <v>#N/A</v>
      </c>
    </row>
    <row r="4" s="4" customFormat="1" spans="1:9">
      <c r="A4" s="5">
        <v>17709371357</v>
      </c>
      <c r="B4" s="6">
        <v>44645</v>
      </c>
      <c r="C4" s="6">
        <v>44646</v>
      </c>
      <c r="D4" s="4">
        <v>987.78</v>
      </c>
      <c r="E4" s="4" t="str">
        <f>VLOOKUP(A4,HOP!A:L,12,0)</f>
        <v>987.78</v>
      </c>
      <c r="F4" s="4" t="str">
        <f>VLOOKUP(A4,HOP!A:C,3,0)</f>
        <v>2482015</v>
      </c>
      <c r="G4" s="4">
        <f t="shared" si="0"/>
        <v>0</v>
      </c>
      <c r="H4" s="4" t="str">
        <f t="shared" si="1"/>
        <v>，2482015</v>
      </c>
      <c r="I4" s="4" t="str">
        <f>VLOOKUP(A4,HOP!A:U,21,0)</f>
        <v>直连</v>
      </c>
    </row>
    <row r="5" s="4" customFormat="1" spans="1:9">
      <c r="A5" s="5">
        <v>17709670101</v>
      </c>
      <c r="B5" s="6">
        <v>44645</v>
      </c>
      <c r="C5" s="6">
        <v>44646</v>
      </c>
      <c r="D5" s="4">
        <v>142.97</v>
      </c>
      <c r="E5" s="4" t="str">
        <f>VLOOKUP(A5,HOP!A:L,12,0)</f>
        <v>142.97</v>
      </c>
      <c r="F5" s="4" t="str">
        <f>VLOOKUP(A5,HOP!A:C,3,0)</f>
        <v>2482213</v>
      </c>
      <c r="G5" s="4">
        <f t="shared" si="0"/>
        <v>0</v>
      </c>
      <c r="H5" s="4" t="str">
        <f t="shared" si="1"/>
        <v>，2482213</v>
      </c>
      <c r="I5" s="4" t="str">
        <f>VLOOKUP(A5,HOP!A:U,21,0)</f>
        <v>直连</v>
      </c>
    </row>
    <row r="6" s="4" customFormat="1" spans="1:9">
      <c r="A6" s="5">
        <v>17710099573</v>
      </c>
      <c r="B6" s="6">
        <v>44645</v>
      </c>
      <c r="C6" s="6">
        <v>44646</v>
      </c>
      <c r="D6" s="4">
        <v>136.25</v>
      </c>
      <c r="E6" s="4" t="str">
        <f>VLOOKUP(A6,HOP!A:L,12,0)</f>
        <v>136.25</v>
      </c>
      <c r="F6" s="4" t="str">
        <f>VLOOKUP(A6,HOP!A:C,3,0)</f>
        <v>2482446</v>
      </c>
      <c r="G6" s="4">
        <f t="shared" si="0"/>
        <v>0</v>
      </c>
      <c r="H6" s="4" t="str">
        <f t="shared" si="1"/>
        <v>，2482446</v>
      </c>
      <c r="I6" s="4" t="str">
        <f>VLOOKUP(A6,HOP!A:U,21,0)</f>
        <v>直连</v>
      </c>
    </row>
    <row r="7" s="4" customFormat="1" hidden="1" spans="1:9">
      <c r="A7" s="5">
        <v>17716216747</v>
      </c>
      <c r="B7" s="6">
        <v>44645</v>
      </c>
      <c r="C7" s="6">
        <v>44646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17491790669</v>
      </c>
      <c r="B8" s="6">
        <v>44646</v>
      </c>
      <c r="C8" s="6">
        <v>44647</v>
      </c>
      <c r="D8" s="4">
        <v>0</v>
      </c>
      <c r="E8" s="4" t="str">
        <f>VLOOKUP(A8,HOP!A:L,12,0)</f>
        <v>0.00</v>
      </c>
      <c r="F8" s="4" t="str">
        <f>VLOOKUP(A8,HOP!A:C,3,0)</f>
        <v>2435252</v>
      </c>
      <c r="G8" s="4">
        <f t="shared" si="0"/>
        <v>0</v>
      </c>
      <c r="H8" s="4" t="str">
        <f t="shared" si="1"/>
        <v>，2435252</v>
      </c>
      <c r="I8" s="4" t="str">
        <f>VLOOKUP(A8,HOP!A:U,21,0)</f>
        <v>直采</v>
      </c>
    </row>
    <row r="9" s="4" customFormat="1" spans="1:9">
      <c r="A9" s="5">
        <v>17697820958</v>
      </c>
      <c r="B9" s="6">
        <v>44646</v>
      </c>
      <c r="C9" s="6">
        <v>44647</v>
      </c>
      <c r="D9" s="4">
        <v>448</v>
      </c>
      <c r="E9" s="4" t="str">
        <f>VLOOKUP(A9,HOP!A:L,12,0)</f>
        <v>448.00</v>
      </c>
      <c r="F9" s="4" t="str">
        <f>VLOOKUP(A9,HOP!A:C,3,0)</f>
        <v>2478062</v>
      </c>
      <c r="G9" s="4">
        <f t="shared" si="0"/>
        <v>0</v>
      </c>
      <c r="H9" s="4" t="str">
        <f t="shared" si="1"/>
        <v>，2478062</v>
      </c>
      <c r="I9" s="4" t="str">
        <f>VLOOKUP(A9,HOP!A:U,21,0)</f>
        <v>直采</v>
      </c>
    </row>
    <row r="10" s="4" customFormat="1" spans="1:9">
      <c r="A10" s="5">
        <v>17716191247</v>
      </c>
      <c r="B10" s="6">
        <v>44646</v>
      </c>
      <c r="C10" s="6">
        <v>44647</v>
      </c>
      <c r="D10" s="4">
        <v>147.76</v>
      </c>
      <c r="E10" s="4" t="str">
        <f>VLOOKUP(A10,HOP!A:L,12,0)</f>
        <v>147.76</v>
      </c>
      <c r="F10" s="4" t="str">
        <f>VLOOKUP(A10,HOP!A:C,3,0)</f>
        <v>2483079</v>
      </c>
      <c r="G10" s="4">
        <f t="shared" si="0"/>
        <v>0</v>
      </c>
      <c r="H10" s="4" t="str">
        <f t="shared" si="1"/>
        <v>，2483079</v>
      </c>
      <c r="I10" s="4" t="str">
        <f>VLOOKUP(A10,HOP!A:U,21,0)</f>
        <v>直连</v>
      </c>
    </row>
    <row r="11" s="4" customFormat="1" spans="1:9">
      <c r="A11" s="5">
        <v>17717822592</v>
      </c>
      <c r="B11" s="6">
        <v>44646</v>
      </c>
      <c r="C11" s="6">
        <v>44647</v>
      </c>
      <c r="D11" s="4">
        <v>104.03</v>
      </c>
      <c r="E11" s="4" t="str">
        <f>VLOOKUP(A11,HOP!A:L,12,0)</f>
        <v>104.03</v>
      </c>
      <c r="F11" s="4" t="str">
        <f>VLOOKUP(A11,HOP!A:C,3,0)</f>
        <v>2484014</v>
      </c>
      <c r="G11" s="4">
        <f t="shared" si="0"/>
        <v>0</v>
      </c>
      <c r="H11" s="4" t="str">
        <f t="shared" si="1"/>
        <v>，2484014</v>
      </c>
      <c r="I11" s="4" t="str">
        <f>VLOOKUP(A11,HOP!A:U,21,0)</f>
        <v>直连</v>
      </c>
    </row>
    <row r="13" spans="4:4">
      <c r="D13" s="4">
        <f>SUM(D2:D12)</f>
        <v>4218.17</v>
      </c>
    </row>
    <row r="17" spans="1:6">
      <c r="A17" s="4" t="s">
        <v>86</v>
      </c>
      <c r="E17" s="4">
        <v>2699.38</v>
      </c>
      <c r="F17" s="4">
        <v>3320.07</v>
      </c>
    </row>
    <row r="18" spans="1:6">
      <c r="A18" s="4" t="s">
        <v>87</v>
      </c>
      <c r="E18" s="4">
        <v>1518.79</v>
      </c>
      <c r="F18" s="4">
        <v>1868.02</v>
      </c>
    </row>
    <row r="19" spans="1:6">
      <c r="A19" s="4" t="s">
        <v>88</v>
      </c>
      <c r="E19" s="4">
        <f>SUBTOTAL(9,E17:E18)</f>
        <v>4218.17</v>
      </c>
      <c r="F19" s="4">
        <f>SUBTOTAL(9,F17:F18)</f>
        <v>5188.09</v>
      </c>
    </row>
    <row r="20" spans="1:1">
      <c r="A20" s="4" t="s">
        <v>89</v>
      </c>
    </row>
  </sheetData>
  <autoFilter ref="A1:X11">
    <filterColumn colId="3">
      <filters>
        <filter val="104.03"/>
        <filter val="136.25"/>
        <filter val="147.76"/>
        <filter val="142.97"/>
        <filter val="448"/>
        <filter val="987.78"/>
        <filter val="2251.3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</row>
    <row r="2" s="1" customFormat="1" spans="1:21">
      <c r="A2" s="3">
        <v>17717822592</v>
      </c>
      <c r="B2" s="1" t="s">
        <v>108</v>
      </c>
      <c r="C2" s="1" t="s">
        <v>109</v>
      </c>
      <c r="D2" s="1" t="s">
        <v>110</v>
      </c>
      <c r="E2" s="1" t="s">
        <v>83</v>
      </c>
      <c r="F2" s="1" t="s">
        <v>108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122</v>
      </c>
    </row>
    <row r="3" s="1" customFormat="1" spans="1:21">
      <c r="A3" s="3">
        <v>17716191247</v>
      </c>
      <c r="B3" s="1" t="s">
        <v>123</v>
      </c>
      <c r="C3" s="1" t="s">
        <v>124</v>
      </c>
      <c r="D3" s="1" t="s">
        <v>125</v>
      </c>
      <c r="E3" s="1" t="s">
        <v>78</v>
      </c>
      <c r="F3" s="1" t="s">
        <v>108</v>
      </c>
      <c r="G3" s="1" t="s">
        <v>111</v>
      </c>
      <c r="H3" s="1" t="s">
        <v>112</v>
      </c>
      <c r="I3" s="1" t="s">
        <v>126</v>
      </c>
      <c r="J3" s="1" t="s">
        <v>114</v>
      </c>
      <c r="K3" s="1" t="s">
        <v>126</v>
      </c>
      <c r="L3" s="1" t="s">
        <v>126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127</v>
      </c>
      <c r="S3" s="1" t="s">
        <v>120</v>
      </c>
      <c r="T3" s="1" t="s">
        <v>121</v>
      </c>
      <c r="U3" s="1" t="s">
        <v>122</v>
      </c>
    </row>
    <row r="4" s="1" customFormat="1" spans="1:21">
      <c r="A4" s="3">
        <v>17710099573</v>
      </c>
      <c r="B4" s="1" t="s">
        <v>123</v>
      </c>
      <c r="C4" s="1" t="s">
        <v>128</v>
      </c>
      <c r="D4" s="1" t="s">
        <v>129</v>
      </c>
      <c r="E4" s="1" t="s">
        <v>57</v>
      </c>
      <c r="F4" s="1" t="s">
        <v>123</v>
      </c>
      <c r="G4" s="1" t="s">
        <v>108</v>
      </c>
      <c r="H4" s="1" t="s">
        <v>112</v>
      </c>
      <c r="I4" s="1" t="s">
        <v>130</v>
      </c>
      <c r="J4" s="1" t="s">
        <v>114</v>
      </c>
      <c r="K4" s="1" t="s">
        <v>130</v>
      </c>
      <c r="L4" s="1" t="s">
        <v>130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131</v>
      </c>
      <c r="S4" s="1" t="s">
        <v>120</v>
      </c>
      <c r="T4" s="1" t="s">
        <v>121</v>
      </c>
      <c r="U4" s="1" t="s">
        <v>122</v>
      </c>
    </row>
    <row r="5" s="1" customFormat="1" spans="1:21">
      <c r="A5" s="3">
        <v>17709670101</v>
      </c>
      <c r="B5" s="1" t="s">
        <v>123</v>
      </c>
      <c r="C5" s="1" t="s">
        <v>132</v>
      </c>
      <c r="D5" s="1" t="s">
        <v>133</v>
      </c>
      <c r="E5" s="1" t="s">
        <v>52</v>
      </c>
      <c r="F5" s="1" t="s">
        <v>123</v>
      </c>
      <c r="G5" s="1" t="s">
        <v>108</v>
      </c>
      <c r="H5" s="1" t="s">
        <v>112</v>
      </c>
      <c r="I5" s="1" t="s">
        <v>134</v>
      </c>
      <c r="J5" s="1" t="s">
        <v>114</v>
      </c>
      <c r="K5" s="1" t="s">
        <v>134</v>
      </c>
      <c r="L5" s="1" t="s">
        <v>134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118</v>
      </c>
      <c r="R5" s="1" t="s">
        <v>135</v>
      </c>
      <c r="S5" s="1" t="s">
        <v>120</v>
      </c>
      <c r="T5" s="1" t="s">
        <v>121</v>
      </c>
      <c r="U5" s="1" t="s">
        <v>122</v>
      </c>
    </row>
    <row r="6" s="1" customFormat="1" spans="1:21">
      <c r="A6" s="3">
        <v>17709371357</v>
      </c>
      <c r="B6" s="1" t="s">
        <v>123</v>
      </c>
      <c r="C6" s="1" t="s">
        <v>136</v>
      </c>
      <c r="D6" s="1" t="s">
        <v>137</v>
      </c>
      <c r="E6" s="1" t="s">
        <v>138</v>
      </c>
      <c r="F6" s="1" t="s">
        <v>123</v>
      </c>
      <c r="G6" s="1" t="s">
        <v>108</v>
      </c>
      <c r="H6" s="1" t="s">
        <v>112</v>
      </c>
      <c r="I6" s="1" t="s">
        <v>139</v>
      </c>
      <c r="J6" s="1" t="s">
        <v>114</v>
      </c>
      <c r="K6" s="1" t="s">
        <v>139</v>
      </c>
      <c r="L6" s="1" t="s">
        <v>139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118</v>
      </c>
      <c r="R6" s="1" t="s">
        <v>140</v>
      </c>
      <c r="S6" s="1" t="s">
        <v>120</v>
      </c>
      <c r="T6" s="1" t="s">
        <v>121</v>
      </c>
      <c r="U6" s="1" t="s">
        <v>122</v>
      </c>
    </row>
    <row r="7" s="1" customFormat="1" spans="1:21">
      <c r="A7" s="3">
        <v>17699290427</v>
      </c>
      <c r="B7" s="1" t="s">
        <v>141</v>
      </c>
      <c r="C7" s="1" t="s">
        <v>142</v>
      </c>
      <c r="D7" s="1" t="s">
        <v>143</v>
      </c>
      <c r="E7" s="1" t="s">
        <v>31</v>
      </c>
      <c r="F7" s="1" t="s">
        <v>144</v>
      </c>
      <c r="G7" s="1" t="s">
        <v>108</v>
      </c>
      <c r="H7" s="1" t="s">
        <v>112</v>
      </c>
      <c r="I7" s="1" t="s">
        <v>145</v>
      </c>
      <c r="J7" s="1" t="s">
        <v>114</v>
      </c>
      <c r="K7" s="1" t="s">
        <v>145</v>
      </c>
      <c r="L7" s="1" t="s">
        <v>145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118</v>
      </c>
      <c r="R7" s="1" t="s">
        <v>146</v>
      </c>
      <c r="S7" s="1" t="s">
        <v>120</v>
      </c>
      <c r="T7" s="1" t="s">
        <v>121</v>
      </c>
      <c r="U7" s="1" t="s">
        <v>147</v>
      </c>
    </row>
    <row r="8" s="1" customFormat="1" spans="1:21">
      <c r="A8" s="3">
        <v>17697820958</v>
      </c>
      <c r="B8" s="1" t="s">
        <v>148</v>
      </c>
      <c r="C8" s="1" t="s">
        <v>149</v>
      </c>
      <c r="D8" s="1" t="s">
        <v>150</v>
      </c>
      <c r="E8" s="1" t="s">
        <v>72</v>
      </c>
      <c r="F8" s="1" t="s">
        <v>108</v>
      </c>
      <c r="G8" s="1" t="s">
        <v>111</v>
      </c>
      <c r="H8" s="1" t="s">
        <v>112</v>
      </c>
      <c r="I8" s="1" t="s">
        <v>151</v>
      </c>
      <c r="J8" s="1" t="s">
        <v>114</v>
      </c>
      <c r="K8" s="1" t="s">
        <v>151</v>
      </c>
      <c r="L8" s="1" t="s">
        <v>151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118</v>
      </c>
      <c r="R8" s="1" t="s">
        <v>152</v>
      </c>
      <c r="S8" s="1" t="s">
        <v>120</v>
      </c>
      <c r="T8" s="1" t="s">
        <v>121</v>
      </c>
      <c r="U8" s="1" t="s">
        <v>147</v>
      </c>
    </row>
    <row r="9" s="1" customFormat="1" spans="1:21">
      <c r="A9" s="3">
        <v>17491790669</v>
      </c>
      <c r="B9" s="1" t="s">
        <v>153</v>
      </c>
      <c r="C9" s="1" t="s">
        <v>154</v>
      </c>
      <c r="D9" s="1" t="s">
        <v>155</v>
      </c>
      <c r="E9" s="1" t="s">
        <v>66</v>
      </c>
      <c r="F9" s="1" t="s">
        <v>108</v>
      </c>
      <c r="G9" s="1" t="s">
        <v>111</v>
      </c>
      <c r="H9" s="1" t="s">
        <v>112</v>
      </c>
      <c r="I9" s="1" t="s">
        <v>156</v>
      </c>
      <c r="J9" s="1" t="s">
        <v>114</v>
      </c>
      <c r="K9" s="1" t="s">
        <v>156</v>
      </c>
      <c r="L9" s="1" t="s">
        <v>116</v>
      </c>
      <c r="M9" s="1" t="s">
        <v>157</v>
      </c>
      <c r="N9" s="1" t="s">
        <v>157</v>
      </c>
      <c r="O9" s="1" t="s">
        <v>116</v>
      </c>
      <c r="P9" s="1" t="s">
        <v>117</v>
      </c>
      <c r="Q9" s="1" t="s">
        <v>118</v>
      </c>
      <c r="R9" s="1" t="s">
        <v>158</v>
      </c>
      <c r="S9" s="1" t="s">
        <v>120</v>
      </c>
      <c r="T9" s="1" t="s">
        <v>121</v>
      </c>
      <c r="U9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2022-04-11T01:23:51Z</dcterms:created>
  <dcterms:modified xsi:type="dcterms:W3CDTF">2022-04-11T01:33:51Z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062E64A82CF24581842FFBBCEF9FBDFA</vt:lpwstr>
  </property>
  <property fmtid="{D5CDD505-2E9C-101B-9397-08002B2CF9AE}" pid="3" name="KSOProductBuildVer">
    <vt:lpwstr>2052-11.1.0.11365</vt:lpwstr>
  </property>
</Properties>
</file>