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<sst xmlns="http://schemas.openxmlformats.org/spreadsheetml/2006/main" count="433" uniqueCount="182">
  <si>
    <t>去哪儿网酒店预付对账单</t>
  </si>
  <si>
    <t>供应商名称：</t>
  </si>
  <si>
    <t>趣悠游</t>
  </si>
  <si>
    <t>结算周期：</t>
  </si>
  <si>
    <t>2022-04-04至2022-04-10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</si>
  <si>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</si>
  <si>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</si>
  <si>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</si>
  <si>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</si>
  <si>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</si>
  <si>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</si>
  <si>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</si>
  <si>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</si>
  <si>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</si>
  <si>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</si>
  <si>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</si>
  <si>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</si>
  <si>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</si>
  <si>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</si>
  <si>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</si>
  <si>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¥6,127.00</t>
  </si>
  <si>
    <t>¥640.00</t>
  </si>
  <si>
    <t>¥455.00</t>
  </si>
  <si>
    <t>¥5,032.00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</si>
  <si>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</si>
  <si>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</si>
  <si>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</si>
  <si>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</si>
  <si>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</si>
  <si>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</si>
  <si>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</si>
  <si>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</si>
  <si>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</si>
  <si>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</si>
  <si>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</si>
  <si>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</si>
  <si>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</si>
  <si>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</si>
  <si>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</si>
  <si>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</si>
  <si>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</si>
  <si>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</si>
  <si>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</si>
  <si>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</si>
  <si>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</si>
  <si>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</si>
  <si>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</si>
  <si>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</si>
  <si>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</si>
  <si>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</si>
  <si>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</si>
  <si>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</si>
  <si>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</si>
  <si>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</si>
  <si>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</si>
  <si>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</si>
  <si>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</si>
  <si>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</si>
  <si>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</si>
  <si>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</si>
  <si>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</si>
  <si>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</si>
  <si>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</si>
  <si>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</si>
  <si>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</si>
  <si>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</si>
  <si>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</si>
  <si>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</si>
  <si>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</si>
  <si>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</si>
  <si>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702941887494</t>
  </si>
  <si>
    <t>2473783</t>
  </si>
  <si>
    <t>酒店预付</t>
  </si>
  <si>
    <t>否</t>
  </si>
  <si>
    <t>普通</t>
  </si>
  <si>
    <t>197300384</t>
  </si>
  <si>
    <t>吉隆坡柏威年酒店 · 悦榕庄管理</t>
  </si>
  <si>
    <t>1626188</t>
  </si>
  <si>
    <t>ZHANG/CHANGSHAN</t>
  </si>
  <si>
    <t>2022-03-19</t>
  </si>
  <si>
    <t>2022-04-02</t>
  </si>
  <si>
    <t>2022-04-04</t>
  </si>
  <si>
    <t>¥1,272.00</t>
  </si>
  <si>
    <t>¥119.00</t>
  </si>
  <si>
    <t>¥1,153.00</t>
  </si>
  <si>
    <t>city oasis king room</t>
  </si>
  <si>
    <t>WEBSITE</t>
  </si>
  <si>
    <t>702958081676</t>
  </si>
  <si>
    <t>2498079</t>
  </si>
  <si>
    <t>804838309</t>
  </si>
  <si>
    <t>首尔皇家广场酒店</t>
  </si>
  <si>
    <t>SHANG/YUSHUO</t>
  </si>
  <si>
    <t>2022-04-05</t>
  </si>
  <si>
    <t>2022-04-06</t>
  </si>
  <si>
    <t>2022-04-08</t>
  </si>
  <si>
    <t>2022-04-05 10:54:11</t>
  </si>
  <si>
    <t>Deluxe Twin Room</t>
  </si>
  <si>
    <t>702959384364</t>
  </si>
  <si>
    <t>2499729</t>
  </si>
  <si>
    <t>197335286</t>
  </si>
  <si>
    <t>普吉岛希尔顿阿卡迪亚温泉度假酒店 (SHA Extra Plus)</t>
  </si>
  <si>
    <t>FAN/JIANG</t>
  </si>
  <si>
    <t>2022-04-07</t>
  </si>
  <si>
    <t>¥577.00</t>
  </si>
  <si>
    <t>¥56.00</t>
  </si>
  <si>
    <t>¥521.00</t>
  </si>
  <si>
    <t>Deluxe Plus King Room with Garden View</t>
  </si>
  <si>
    <t>702856797738</t>
  </si>
  <si>
    <t>2355054</t>
  </si>
  <si>
    <t>197285678</t>
  </si>
  <si>
    <t>威基基喜来登酒店</t>
  </si>
  <si>
    <t>LIU/XINLU</t>
  </si>
  <si>
    <t>2021-12-24</t>
  </si>
  <si>
    <t>2022-04-09</t>
  </si>
  <si>
    <t>¥2,708.00</t>
  </si>
  <si>
    <t>¥178.00</t>
  </si>
  <si>
    <t>¥2,530.00</t>
  </si>
  <si>
    <t>High Oceanfront King room</t>
  </si>
  <si>
    <t>702954265368</t>
  </si>
  <si>
    <t>2493622</t>
  </si>
  <si>
    <t>197334260</t>
  </si>
  <si>
    <t>布鲁塞尔欧洲阿德吉奥阿克瑟斯公寓式酒店</t>
  </si>
  <si>
    <t>ZHAO/YOUYANG</t>
  </si>
  <si>
    <t>2022-04-01</t>
  </si>
  <si>
    <t>2022-04-10</t>
  </si>
  <si>
    <t>¥930.00</t>
  </si>
  <si>
    <t>¥102.00</t>
  </si>
  <si>
    <t>¥828.00</t>
  </si>
  <si>
    <t>studio room</t>
  </si>
  <si>
    <t>合计</t>
  </si>
  <si>
    <t/>
  </si>
  <si>
    <t>¥5,487.00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</si>
  <si>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</si>
  <si>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</si>
  <si>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</si>
  <si>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</si>
  <si>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</si>
  <si>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</si>
  <si>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</si>
  <si>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</si>
  <si>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</si>
  <si>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A220412102750481</t>
  </si>
  <si>
    <t>A220412102815481</t>
  </si>
  <si>
    <r>
      <t>总计：</t>
    </r>
    <r>
      <rPr>
        <sz val="10"/>
        <rFont val="Arial"/>
        <charset val="134"/>
      </rPr>
      <t>5032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</si>
  <si>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</si>
  <si>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</si>
  <si>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</si>
  <si>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</si>
  <si>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</si>
  <si>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</si>
  <si>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</si>
  <si>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</si>
  <si>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</si>
  <si>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</si>
  <si>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</si>
  <si>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</si>
  <si>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</si>
  <si>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</si>
  <si>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</si>
  <si>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</si>
  <si>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</si>
  <si>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FAN JIANG</t>
  </si>
  <si>
    <t>退房日周结</t>
  </si>
  <si>
    <t>521.00</t>
  </si>
  <si>
    <t>RMB</t>
  </si>
  <si>
    <t>0</t>
  </si>
  <si>
    <t>0.00</t>
  </si>
  <si>
    <t>趣悠游国际直连</t>
  </si>
  <si>
    <t>1659</t>
  </si>
  <si>
    <t>2022-04-06 14:02:28</t>
  </si>
  <si>
    <t>广州汇登信息科技有限公司</t>
  </si>
  <si>
    <t>直采</t>
  </si>
  <si>
    <t>ZHAO YOUYANG</t>
  </si>
  <si>
    <t>828.00</t>
  </si>
  <si>
    <t>2022-04-01 18:26:07</t>
  </si>
  <si>
    <t>直连</t>
  </si>
  <si>
    <t>ZHANG CHANGSHAN</t>
  </si>
  <si>
    <t>1153.00</t>
  </si>
  <si>
    <t>2022-03-19 10:06:49</t>
  </si>
  <si>
    <t>LIU XINLU</t>
  </si>
  <si>
    <t>2530.00</t>
  </si>
  <si>
    <t>2021-12-24 21:03:00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</si>
</sst>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6" borderId="1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5" fillId="29" borderId="17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93</v>
      </c>
      <c r="P3" s="7" t="s">
        <v>94</v>
      </c>
      <c r="Q3" s="7"/>
      <c r="R3" s="11" t="s">
        <v>21</v>
      </c>
      <c r="S3" s="12" t="s">
        <v>21</v>
      </c>
      <c r="T3" s="7" t="s">
        <v>95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93</v>
      </c>
      <c r="O4" s="7" t="s">
        <v>102</v>
      </c>
      <c r="P4" s="7" t="s">
        <v>94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94</v>
      </c>
      <c r="P5" s="7" t="s">
        <v>113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2</v>
      </c>
      <c r="N6" s="7" t="s">
        <v>123</v>
      </c>
      <c r="O6" s="7" t="s">
        <v>94</v>
      </c>
      <c r="P6" s="7" t="s">
        <v>124</v>
      </c>
      <c r="Q6" s="7"/>
      <c r="R6" s="11" t="s">
        <v>125</v>
      </c>
      <c r="S6" s="12" t="s">
        <v>19</v>
      </c>
      <c r="T6" s="7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86</v>
      </c>
      <c r="AG6" t="s">
        <v>73</v>
      </c>
      <c r="AH6" t="s">
        <v>19</v>
      </c>
    </row>
    <row r="7" customHeight="1" spans="1:32">
      <c r="A7" s="10" t="s">
        <v>129</v>
      </c>
      <c r="B7" s="10"/>
      <c r="C7" s="10" t="s">
        <v>130</v>
      </c>
      <c r="D7" s="10"/>
      <c r="E7" s="10"/>
      <c r="F7" s="10"/>
      <c r="G7" s="10" t="s">
        <v>130</v>
      </c>
      <c r="H7" s="10" t="s">
        <v>130</v>
      </c>
      <c r="I7" s="10" t="s">
        <v>130</v>
      </c>
      <c r="J7" s="10" t="s">
        <v>130</v>
      </c>
      <c r="K7" s="10" t="s">
        <v>130</v>
      </c>
      <c r="L7" s="10" t="s">
        <v>130</v>
      </c>
      <c r="M7" s="10" t="s">
        <v>130</v>
      </c>
      <c r="N7" s="10" t="s">
        <v>130</v>
      </c>
      <c r="O7" s="10" t="s">
        <v>130</v>
      </c>
      <c r="P7" s="10" t="s">
        <v>130</v>
      </c>
      <c r="Q7" s="10"/>
      <c r="R7" s="13" t="s">
        <v>20</v>
      </c>
      <c r="S7" s="13" t="s">
        <v>21</v>
      </c>
      <c r="T7" s="10" t="s">
        <v>130</v>
      </c>
      <c r="U7" s="13"/>
      <c r="V7" s="13" t="s">
        <v>131</v>
      </c>
      <c r="W7" s="13" t="s">
        <v>22</v>
      </c>
      <c r="X7" s="13"/>
      <c r="Y7" s="13"/>
      <c r="Z7" s="13"/>
      <c r="AA7" s="10"/>
      <c r="AB7" s="13"/>
      <c r="AC7" s="10"/>
      <c r="AD7" s="10" t="s">
        <v>130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</v>
      </c>
      <c r="B1" s="4" t="s">
        <v>133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134</v>
      </c>
      <c r="H1" s="4" t="s">
        <v>135</v>
      </c>
      <c r="I1" s="4" t="s">
        <v>13</v>
      </c>
      <c r="J1" s="4" t="s">
        <v>17</v>
      </c>
      <c r="K1" s="4" t="s">
        <v>18</v>
      </c>
      <c r="L1" s="9" t="s">
        <v>136</v>
      </c>
      <c r="M1" s="4" t="s">
        <v>137</v>
      </c>
      <c r="N1" s="4" t="s">
        <v>138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F36" sqref="F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140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1153</v>
      </c>
      <c r="E2" t="str">
        <f>VLOOKUP(A2,HOP!A:L,12,0)</f>
        <v>1153.00</v>
      </c>
      <c r="F2" t="str">
        <f>VLOOKUP(A2,HOP!A:C,3,0)</f>
        <v>2473783</v>
      </c>
      <c r="G2">
        <f>D2-E2</f>
        <v>0</v>
      </c>
      <c r="H2" t="str">
        <f>$H$1&amp;F2</f>
        <v>，2473783</v>
      </c>
      <c r="I2" t="str">
        <f>VLOOKUP(A2,HOP!A:U,21,0)</f>
        <v>直采</v>
      </c>
    </row>
    <row r="3" ht="14.25" hidden="1" customHeight="1" spans="1:9">
      <c r="A3" s="6" t="s">
        <v>87</v>
      </c>
      <c r="B3" s="7" t="s">
        <v>93</v>
      </c>
      <c r="C3" s="7" t="s">
        <v>94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customHeight="1" spans="1:9">
      <c r="A4" s="6" t="s">
        <v>97</v>
      </c>
      <c r="B4" s="7" t="s">
        <v>102</v>
      </c>
      <c r="C4" s="7" t="s">
        <v>94</v>
      </c>
      <c r="D4" s="3">
        <v>521</v>
      </c>
      <c r="E4" t="str">
        <f>VLOOKUP(A4,HOP!A:L,12,0)</f>
        <v>521.00</v>
      </c>
      <c r="F4" t="str">
        <f>VLOOKUP(A4,HOP!A:C,3,0)</f>
        <v>2499729</v>
      </c>
      <c r="G4">
        <f>D4-E4</f>
        <v>0</v>
      </c>
      <c r="H4" t="str">
        <f>$H$1&amp;F4</f>
        <v>，2499729</v>
      </c>
      <c r="I4" t="str">
        <f>VLOOKUP(A4,HOP!A:U,21,0)</f>
        <v>直采</v>
      </c>
    </row>
    <row r="5" ht="14.25" customHeight="1" spans="1:9">
      <c r="A5" s="6" t="s">
        <v>107</v>
      </c>
      <c r="B5" s="7" t="s">
        <v>94</v>
      </c>
      <c r="C5" s="7" t="s">
        <v>113</v>
      </c>
      <c r="D5" s="3">
        <v>2530</v>
      </c>
      <c r="E5" t="str">
        <f>VLOOKUP(A5,HOP!A:L,12,0)</f>
        <v>2530.00</v>
      </c>
      <c r="F5" t="str">
        <f>VLOOKUP(A5,HOP!A:C,3,0)</f>
        <v>2355054</v>
      </c>
      <c r="G5">
        <f>D5-E5</f>
        <v>0</v>
      </c>
      <c r="H5" t="str">
        <f>$H$1&amp;F5</f>
        <v>，2355054</v>
      </c>
      <c r="I5" t="str">
        <f>VLOOKUP(A5,HOP!A:U,21,0)</f>
        <v>直连</v>
      </c>
    </row>
    <row r="6" ht="14.25" customHeight="1" spans="1:9">
      <c r="A6" s="6" t="s">
        <v>118</v>
      </c>
      <c r="B6" s="7" t="s">
        <v>94</v>
      </c>
      <c r="C6" s="7" t="s">
        <v>124</v>
      </c>
      <c r="D6" s="3">
        <v>828</v>
      </c>
      <c r="E6" t="str">
        <f>VLOOKUP(A6,HOP!A:L,12,0)</f>
        <v>828.00</v>
      </c>
      <c r="F6" t="str">
        <f>VLOOKUP(A6,HOP!A:C,3,0)</f>
        <v>2493622</v>
      </c>
      <c r="G6">
        <f>D6-E6</f>
        <v>0</v>
      </c>
      <c r="H6" t="str">
        <f>$H$1&amp;F6</f>
        <v>，2493622</v>
      </c>
      <c r="I6" t="str">
        <f>VLOOKUP(A6,HOP!A:U,21,0)</f>
        <v>直连</v>
      </c>
    </row>
    <row r="8" spans="4:4">
      <c r="D8" s="3">
        <f>SUM(D2:D7)</f>
        <v>5032</v>
      </c>
    </row>
    <row r="9" ht="14.25" spans="4:4">
      <c r="D9" s="8" t="s">
        <v>23</v>
      </c>
    </row>
    <row r="13" spans="1:3">
      <c r="A13" t="s">
        <v>141</v>
      </c>
      <c r="C13">
        <v>1674</v>
      </c>
    </row>
    <row r="14" spans="1:3">
      <c r="A14" t="s">
        <v>142</v>
      </c>
      <c r="C14">
        <v>3358</v>
      </c>
    </row>
    <row r="15" spans="1:3">
      <c r="A15" s="5" t="s">
        <v>143</v>
      </c>
      <c r="C15">
        <f>SUBTOTAL(9,C13:C14)</f>
        <v>5032</v>
      </c>
    </row>
  </sheetData>
  <autoFilter ref="A1:I6">
    <filterColumn colId="3">
      <filters>
        <filter val="521.00"/>
        <filter val="828.00"/>
        <filter val="1,153.00"/>
        <filter val="2,530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144</v>
      </c>
      <c r="B1" s="2" t="s">
        <v>145</v>
      </c>
      <c r="C1" s="2" t="s">
        <v>146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  <c r="U1" s="2" t="s">
        <v>160</v>
      </c>
    </row>
    <row r="2" s="1" customFormat="1" spans="1:21">
      <c r="A2" s="1" t="s">
        <v>97</v>
      </c>
      <c r="B2" s="1" t="s">
        <v>93</v>
      </c>
      <c r="C2" s="1" t="s">
        <v>98</v>
      </c>
      <c r="D2" s="1" t="s">
        <v>100</v>
      </c>
      <c r="E2" s="1" t="s">
        <v>161</v>
      </c>
      <c r="F2" s="1" t="s">
        <v>102</v>
      </c>
      <c r="G2" s="1" t="s">
        <v>94</v>
      </c>
      <c r="H2" s="1" t="s">
        <v>162</v>
      </c>
      <c r="I2" s="1" t="s">
        <v>163</v>
      </c>
      <c r="J2" s="1" t="s">
        <v>164</v>
      </c>
      <c r="K2" s="1" t="s">
        <v>163</v>
      </c>
      <c r="L2" s="1" t="s">
        <v>163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73</v>
      </c>
      <c r="T2" s="1" t="s">
        <v>170</v>
      </c>
      <c r="U2" s="1" t="s">
        <v>171</v>
      </c>
    </row>
    <row r="3" s="1" customFormat="1" spans="1:21">
      <c r="A3" s="1" t="s">
        <v>118</v>
      </c>
      <c r="B3" s="1" t="s">
        <v>123</v>
      </c>
      <c r="C3" s="1" t="s">
        <v>119</v>
      </c>
      <c r="D3" s="1" t="s">
        <v>121</v>
      </c>
      <c r="E3" s="1" t="s">
        <v>172</v>
      </c>
      <c r="F3" s="1" t="s">
        <v>94</v>
      </c>
      <c r="G3" s="1" t="s">
        <v>124</v>
      </c>
      <c r="H3" s="1" t="s">
        <v>162</v>
      </c>
      <c r="I3" s="1" t="s">
        <v>173</v>
      </c>
      <c r="J3" s="1" t="s">
        <v>164</v>
      </c>
      <c r="K3" s="1" t="s">
        <v>173</v>
      </c>
      <c r="L3" s="1" t="s">
        <v>173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174</v>
      </c>
      <c r="S3" s="1" t="s">
        <v>73</v>
      </c>
      <c r="T3" s="1" t="s">
        <v>170</v>
      </c>
      <c r="U3" s="1" t="s">
        <v>175</v>
      </c>
    </row>
    <row r="4" s="1" customFormat="1" spans="1:21">
      <c r="A4" s="1" t="s">
        <v>70</v>
      </c>
      <c r="B4" s="1" t="s">
        <v>79</v>
      </c>
      <c r="C4" s="1" t="s">
        <v>71</v>
      </c>
      <c r="D4" s="1" t="s">
        <v>76</v>
      </c>
      <c r="E4" s="1" t="s">
        <v>176</v>
      </c>
      <c r="F4" s="1" t="s">
        <v>80</v>
      </c>
      <c r="G4" s="1" t="s">
        <v>81</v>
      </c>
      <c r="H4" s="1" t="s">
        <v>162</v>
      </c>
      <c r="I4" s="1" t="s">
        <v>177</v>
      </c>
      <c r="J4" s="1" t="s">
        <v>164</v>
      </c>
      <c r="K4" s="1" t="s">
        <v>177</v>
      </c>
      <c r="L4" s="1" t="s">
        <v>177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168</v>
      </c>
      <c r="R4" s="1" t="s">
        <v>178</v>
      </c>
      <c r="S4" s="1" t="s">
        <v>73</v>
      </c>
      <c r="T4" s="1" t="s">
        <v>170</v>
      </c>
      <c r="U4" s="1" t="s">
        <v>171</v>
      </c>
    </row>
    <row r="5" s="1" customFormat="1" spans="1:21">
      <c r="A5" s="1" t="s">
        <v>107</v>
      </c>
      <c r="B5" s="1" t="s">
        <v>112</v>
      </c>
      <c r="C5" s="1" t="s">
        <v>108</v>
      </c>
      <c r="D5" s="1" t="s">
        <v>110</v>
      </c>
      <c r="E5" s="1" t="s">
        <v>179</v>
      </c>
      <c r="F5" s="1" t="s">
        <v>94</v>
      </c>
      <c r="G5" s="1" t="s">
        <v>113</v>
      </c>
      <c r="H5" s="1" t="s">
        <v>162</v>
      </c>
      <c r="I5" s="1" t="s">
        <v>180</v>
      </c>
      <c r="J5" s="1" t="s">
        <v>164</v>
      </c>
      <c r="K5" s="1" t="s">
        <v>180</v>
      </c>
      <c r="L5" s="1" t="s">
        <v>180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168</v>
      </c>
      <c r="R5" s="1" t="s">
        <v>181</v>
      </c>
      <c r="S5" s="1" t="s">
        <v>73</v>
      </c>
      <c r="T5" s="1" t="s">
        <v>170</v>
      </c>
      <c r="U5" s="1" t="s">
        <v>175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2022-04-12T02:26:33Z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8254C43AD00D40F6A8C4941713586551</vt:lpwstr>
  </property>
</Properties>
</file>