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</definedName>
  </definedNames>
  <calcPr calcId="144525"/>
</workbook>
</file>

<file path=xl/sharedStrings.xml><?xml version="1.0" encoding="utf-8"?>
<sst xmlns="http://schemas.openxmlformats.org/spreadsheetml/2006/main" count="933" uniqueCount="282">
  <si>
    <t>去哪儿网酒店预付对账单</t>
  </si>
  <si>
    <t>供应商名称：</t>
  </si>
  <si>
    <t>趣悠游</t>
  </si>
  <si>
    <t>结算周期：</t>
  </si>
  <si>
    <t>2022-04-11至2022-04-17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</si>
  <si>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</si>
  <si>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</si>
  <si>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</si>
  <si>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</si>
  <si>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</si>
  <si>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</si>
  <si>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</si>
  <si>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</si>
  <si>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</si>
  <si>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</si>
  <si>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</si>
  <si>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</si>
  <si>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</si>
  <si>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</si>
  <si>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</si>
  <si>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¥33,628.00</t>
  </si>
  <si>
    <t>¥17,729.00</t>
  </si>
  <si>
    <t>¥1,642.00</t>
  </si>
  <si>
    <t>¥14,257.00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</si>
  <si>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</si>
  <si>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</si>
  <si>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</si>
  <si>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</si>
  <si>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</si>
  <si>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</si>
  <si>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</si>
  <si>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</si>
  <si>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</si>
  <si>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</si>
  <si>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</si>
  <si>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</si>
  <si>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</si>
  <si>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</si>
  <si>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</si>
  <si>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</si>
  <si>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</si>
  <si>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</si>
  <si>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</si>
  <si>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</si>
  <si>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</si>
  <si>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</si>
  <si>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</si>
  <si>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</si>
  <si>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</si>
  <si>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</si>
  <si>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</si>
  <si>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</si>
  <si>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</si>
  <si>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</si>
  <si>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</si>
  <si>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</si>
  <si>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</si>
  <si>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</si>
  <si>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</si>
  <si>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</si>
  <si>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</si>
  <si>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</si>
  <si>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</si>
  <si>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</si>
  <si>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</si>
  <si>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</si>
  <si>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</si>
  <si>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</si>
  <si>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</si>
  <si>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</si>
  <si>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702949581793</t>
  </si>
  <si>
    <t>2485585</t>
  </si>
  <si>
    <t>酒店预付</t>
  </si>
  <si>
    <t>否</t>
  </si>
  <si>
    <t>普通</t>
  </si>
  <si>
    <t>815915356</t>
  </si>
  <si>
    <t>SLS贝弗利山豪华精选酒店</t>
  </si>
  <si>
    <t>1626188</t>
  </si>
  <si>
    <t>ZHANG/XIAOWAN</t>
  </si>
  <si>
    <t>2022-03-27</t>
  </si>
  <si>
    <t>2022-05-10</t>
  </si>
  <si>
    <t>2022-05-13</t>
  </si>
  <si>
    <t>¥9,327.00</t>
  </si>
  <si>
    <t>2022-04-11 10:29:40</t>
  </si>
  <si>
    <t>Superior Room, 2 Double Beds, Non Smoking</t>
  </si>
  <si>
    <t>WEBSITE</t>
  </si>
  <si>
    <t>702965802167</t>
  </si>
  <si>
    <t>2507743</t>
  </si>
  <si>
    <t>221863529</t>
  </si>
  <si>
    <t>台北国联大饭店</t>
  </si>
  <si>
    <t>HSIEH/CHIACHI</t>
  </si>
  <si>
    <t>2022-04-12</t>
  </si>
  <si>
    <t>2022-04-13</t>
  </si>
  <si>
    <t>¥382.00</t>
  </si>
  <si>
    <t>¥36.00</t>
  </si>
  <si>
    <t>¥346.00</t>
  </si>
  <si>
    <t>Superior Single Room</t>
  </si>
  <si>
    <t>702965354868</t>
  </si>
  <si>
    <t>2507076</t>
  </si>
  <si>
    <t>221888726</t>
  </si>
  <si>
    <t>香港永倫800酒店</t>
  </si>
  <si>
    <t>LU/SHUPING</t>
  </si>
  <si>
    <t>¥198.00</t>
  </si>
  <si>
    <t>¥19.00</t>
  </si>
  <si>
    <t>¥179.00</t>
  </si>
  <si>
    <t>Superior Room</t>
  </si>
  <si>
    <t>702965515542</t>
  </si>
  <si>
    <t>2506978</t>
  </si>
  <si>
    <t>197295221</t>
  </si>
  <si>
    <t>曼谷萨默塞特艾卡麦酒店</t>
  </si>
  <si>
    <t>LIU/WENZHE</t>
  </si>
  <si>
    <t>¥425.00</t>
  </si>
  <si>
    <t>¥43.00</t>
  </si>
  <si>
    <t>Studio Executive King</t>
  </si>
  <si>
    <t>702966190166</t>
  </si>
  <si>
    <t>2508512</t>
  </si>
  <si>
    <t>2022-04-14</t>
  </si>
  <si>
    <t>702965442959</t>
  </si>
  <si>
    <t>2506844</t>
  </si>
  <si>
    <t>203704886</t>
  </si>
  <si>
    <t>法拉盛皇后温德姆华美达酒店</t>
  </si>
  <si>
    <t>ZHAO/XINXIANG</t>
  </si>
  <si>
    <t>¥1,748.00</t>
  </si>
  <si>
    <t>¥162.00</t>
  </si>
  <si>
    <t>¥1,586.00</t>
  </si>
  <si>
    <t>Room, 1 Queen Bed, Non Smoking</t>
  </si>
  <si>
    <t>702965691771</t>
  </si>
  <si>
    <t>2507387</t>
  </si>
  <si>
    <t>237878810</t>
  </si>
  <si>
    <t>素万那普机场普莱与草药酒店</t>
  </si>
  <si>
    <t>LIN/MAOFU</t>
  </si>
  <si>
    <t>2022-04-15</t>
  </si>
  <si>
    <t>¥95.00</t>
  </si>
  <si>
    <t>¥9.00</t>
  </si>
  <si>
    <t>¥86.00</t>
  </si>
  <si>
    <t>Superior Twin Room</t>
  </si>
  <si>
    <t>702968156095</t>
  </si>
  <si>
    <t>2511530</t>
  </si>
  <si>
    <t>197308106</t>
  </si>
  <si>
    <t>圣迭戈 - 德尔马希尔顿逸林酒店</t>
  </si>
  <si>
    <t>ZHANG/RAN</t>
  </si>
  <si>
    <t>2022-04-22</t>
  </si>
  <si>
    <t>¥7,938.00</t>
  </si>
  <si>
    <t>2022-04-15 08:10:04</t>
  </si>
  <si>
    <t>2 queen bed room</t>
  </si>
  <si>
    <t>702968469590</t>
  </si>
  <si>
    <t>2511469</t>
  </si>
  <si>
    <t>197295179</t>
  </si>
  <si>
    <t>曼谷铂尔曼皇权酒店 (SHA Plus+)</t>
  </si>
  <si>
    <t>JIANG/BO|LIU/YING</t>
  </si>
  <si>
    <t>2022-04-16</t>
  </si>
  <si>
    <t>¥464.00</t>
  </si>
  <si>
    <t>2022-04-15 10:02:53</t>
  </si>
  <si>
    <t>Superior 1 King Size Bed Room</t>
  </si>
  <si>
    <t>702965927064</t>
  </si>
  <si>
    <t>2507781</t>
  </si>
  <si>
    <t>197289803</t>
  </si>
  <si>
    <t>曼谷 JW 万豪酒店 (SHA Plus+)</t>
  </si>
  <si>
    <t>WEI/JIAMAN</t>
  </si>
  <si>
    <t>¥1,962.00</t>
  </si>
  <si>
    <t>¥189.00</t>
  </si>
  <si>
    <t>¥1,773.00</t>
  </si>
  <si>
    <t>Deluxe Room</t>
  </si>
  <si>
    <t>702967307565</t>
  </si>
  <si>
    <t>2510817</t>
  </si>
  <si>
    <t>197277497</t>
  </si>
  <si>
    <t>瑞士-贝林棉兰酒店</t>
  </si>
  <si>
    <t>SUN/BIN</t>
  </si>
  <si>
    <t>¥174.00</t>
  </si>
  <si>
    <t>¥155.00</t>
  </si>
  <si>
    <t>superior double room</t>
  </si>
  <si>
    <t>702968857099</t>
  </si>
  <si>
    <t>2511532</t>
  </si>
  <si>
    <t>197327066</t>
  </si>
  <si>
    <t>布达佩斯诺富特多瑙河酒店</t>
  </si>
  <si>
    <t>HU/XINYUE|MAO/JIANBO</t>
  </si>
  <si>
    <t>¥869.00</t>
  </si>
  <si>
    <t>¥94.00</t>
  </si>
  <si>
    <t>¥775.00</t>
  </si>
  <si>
    <t>superior twin room</t>
  </si>
  <si>
    <t>702969316508</t>
  </si>
  <si>
    <t>2513424</t>
  </si>
  <si>
    <t>2022-04-17</t>
  </si>
  <si>
    <t>¥653.00</t>
  </si>
  <si>
    <t>¥62.00</t>
  </si>
  <si>
    <t>¥591.00</t>
  </si>
  <si>
    <t>702945910895</t>
  </si>
  <si>
    <t>2479403</t>
  </si>
  <si>
    <t>197329508</t>
  </si>
  <si>
    <t>巴黎铂尔曼中心 - 贝西</t>
  </si>
  <si>
    <t>XU/WEILIN|SU/YUE</t>
  </si>
  <si>
    <t>2022-03-23</t>
  </si>
  <si>
    <t>¥2,728.00</t>
  </si>
  <si>
    <t>¥294.00</t>
  </si>
  <si>
    <t>¥2,434.00</t>
  </si>
  <si>
    <t>Classic twin Room</t>
  </si>
  <si>
    <t>702966088103</t>
  </si>
  <si>
    <t>2509536</t>
  </si>
  <si>
    <t>197278451</t>
  </si>
  <si>
    <t>铂尔曼伦敦圣潘克拉斯酒店</t>
  </si>
  <si>
    <t>ZOU/SHUFEN</t>
  </si>
  <si>
    <t>¥6,240.00</t>
  </si>
  <si>
    <t>¥672.00</t>
  </si>
  <si>
    <t>¥5,568.00</t>
  </si>
  <si>
    <t>classic twin room</t>
  </si>
  <si>
    <t>合计</t>
  </si>
  <si>
    <t/>
  </si>
  <si>
    <t>¥15,899.00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</si>
  <si>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</si>
  <si>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</si>
  <si>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</si>
  <si>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</si>
  <si>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</si>
  <si>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</si>
  <si>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</si>
  <si>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</si>
  <si>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</si>
  <si>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A220419101821481</t>
  </si>
  <si>
    <t>A220419101842481</t>
  </si>
  <si>
    <r>
      <t>总计：</t>
    </r>
    <r>
      <rPr>
        <sz val="10"/>
        <rFont val="Arial"/>
        <charset val="134"/>
      </rPr>
      <t>14257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</si>
  <si>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</si>
  <si>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</si>
  <si>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</si>
  <si>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</si>
  <si>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</si>
  <si>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</si>
  <si>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</si>
  <si>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</si>
  <si>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</si>
  <si>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</si>
  <si>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</si>
  <si>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</si>
  <si>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</si>
  <si>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</si>
  <si>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</si>
  <si>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</si>
  <si>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</si>
  <si>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曼谷JW万豪酒店</t>
  </si>
  <si>
    <t>WEI JIAMAN</t>
  </si>
  <si>
    <t>退房日周结</t>
  </si>
  <si>
    <t>591.00</t>
  </si>
  <si>
    <t>RMB</t>
  </si>
  <si>
    <t>0</t>
  </si>
  <si>
    <t>0.00</t>
  </si>
  <si>
    <t>趣悠游国际直连</t>
  </si>
  <si>
    <t>1659</t>
  </si>
  <si>
    <t>2022-04-16 14:41:00</t>
  </si>
  <si>
    <t>广州汇登信息科技有限公司</t>
  </si>
  <si>
    <t>直采</t>
  </si>
  <si>
    <t>HU XINYUE,MAO JIANBO</t>
  </si>
  <si>
    <t>775.00</t>
  </si>
  <si>
    <t>2022-04-15 05:38:45</t>
  </si>
  <si>
    <t>直连</t>
  </si>
  <si>
    <t>SUN BIN</t>
  </si>
  <si>
    <t>155.00</t>
  </si>
  <si>
    <t>2022-04-14 16:41:29</t>
  </si>
  <si>
    <t>ZOU SHUFEN</t>
  </si>
  <si>
    <t>5568.00</t>
  </si>
  <si>
    <t>2022-04-13 20:02:49</t>
  </si>
  <si>
    <t>曼谷盛捷亿甲迈服务公寓</t>
  </si>
  <si>
    <t>LIU WENZHE</t>
  </si>
  <si>
    <t>382.00</t>
  </si>
  <si>
    <t>2022-04-13 10:31:22</t>
  </si>
  <si>
    <t>1773.00</t>
  </si>
  <si>
    <t>2022-04-13 10:29:40</t>
  </si>
  <si>
    <t>HSIEH CHIACHI</t>
  </si>
  <si>
    <t>346.00</t>
  </si>
  <si>
    <t>2022-04-12 19:26:50</t>
  </si>
  <si>
    <t>LIN MAOFU</t>
  </si>
  <si>
    <t>86.00</t>
  </si>
  <si>
    <t>2022-04-12 16:20:21</t>
  </si>
  <si>
    <t>LU SHUPING</t>
  </si>
  <si>
    <t>179.00</t>
  </si>
  <si>
    <t>2022-04-12 12:23:44</t>
  </si>
  <si>
    <t>2022-04-12 12:15:30</t>
  </si>
  <si>
    <t>华美达法拉盛皇后酒店</t>
  </si>
  <si>
    <t>ZHAO XINXIANG</t>
  </si>
  <si>
    <t>1586.00</t>
  </si>
  <si>
    <t>2022-04-12 06:02:17</t>
  </si>
  <si>
    <t>XU WEILIN,SU YUE</t>
  </si>
  <si>
    <t>2434.00</t>
  </si>
  <si>
    <t>2022-03-23 14:40:21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</si>
</sst>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4" borderId="13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1" fillId="23" borderId="15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91</v>
      </c>
      <c r="O4" s="7" t="s">
        <v>91</v>
      </c>
      <c r="P4" s="7" t="s">
        <v>92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91</v>
      </c>
      <c r="O5" s="7" t="s">
        <v>91</v>
      </c>
      <c r="P5" s="7" t="s">
        <v>92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93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 t="s">
        <v>115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108</v>
      </c>
      <c r="H6" s="7" t="s">
        <v>109</v>
      </c>
      <c r="I6" s="7" t="s">
        <v>77</v>
      </c>
      <c r="J6" s="7" t="s">
        <v>2</v>
      </c>
      <c r="K6" s="7" t="s">
        <v>110</v>
      </c>
      <c r="L6" s="7">
        <v>1</v>
      </c>
      <c r="M6" s="7">
        <v>1</v>
      </c>
      <c r="N6" s="7" t="s">
        <v>92</v>
      </c>
      <c r="O6" s="7" t="s">
        <v>92</v>
      </c>
      <c r="P6" s="7" t="s">
        <v>116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93</v>
      </c>
      <c r="AD6" t="s">
        <v>6</v>
      </c>
      <c r="AE6" t="s">
        <v>113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117</v>
      </c>
      <c r="B7" s="6" t="s">
        <v>118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119</v>
      </c>
      <c r="H7" s="7" t="s">
        <v>120</v>
      </c>
      <c r="I7" s="7" t="s">
        <v>77</v>
      </c>
      <c r="J7" s="7" t="s">
        <v>2</v>
      </c>
      <c r="K7" s="7" t="s">
        <v>121</v>
      </c>
      <c r="L7" s="7">
        <v>1</v>
      </c>
      <c r="M7" s="7">
        <v>2</v>
      </c>
      <c r="N7" s="7" t="s">
        <v>91</v>
      </c>
      <c r="O7" s="7" t="s">
        <v>91</v>
      </c>
      <c r="P7" s="7" t="s">
        <v>116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91</v>
      </c>
      <c r="O8" s="7" t="s">
        <v>116</v>
      </c>
      <c r="P8" s="7" t="s">
        <v>131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 t="s">
        <v>137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7</v>
      </c>
      <c r="N9" s="7" t="s">
        <v>131</v>
      </c>
      <c r="O9" s="7" t="s">
        <v>131</v>
      </c>
      <c r="P9" s="7" t="s">
        <v>141</v>
      </c>
      <c r="Q9" s="7"/>
      <c r="R9" s="11" t="s">
        <v>142</v>
      </c>
      <c r="S9" s="12" t="s">
        <v>142</v>
      </c>
      <c r="T9" s="7" t="s">
        <v>143</v>
      </c>
      <c r="U9" s="11" t="s">
        <v>19</v>
      </c>
      <c r="V9" s="11" t="s">
        <v>19</v>
      </c>
      <c r="W9" s="12" t="s">
        <v>19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 t="s">
        <v>146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131</v>
      </c>
      <c r="O10" s="7" t="s">
        <v>131</v>
      </c>
      <c r="P10" s="7" t="s">
        <v>150</v>
      </c>
      <c r="Q10" s="7"/>
      <c r="R10" s="11" t="s">
        <v>151</v>
      </c>
      <c r="S10" s="12" t="s">
        <v>151</v>
      </c>
      <c r="T10" s="7" t="s">
        <v>152</v>
      </c>
      <c r="U10" s="11" t="s">
        <v>19</v>
      </c>
      <c r="V10" s="11" t="s">
        <v>19</v>
      </c>
      <c r="W10" s="12" t="s">
        <v>19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19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 t="s">
        <v>155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156</v>
      </c>
      <c r="H11" s="7" t="s">
        <v>157</v>
      </c>
      <c r="I11" s="7" t="s">
        <v>77</v>
      </c>
      <c r="J11" s="7" t="s">
        <v>2</v>
      </c>
      <c r="K11" s="7" t="s">
        <v>158</v>
      </c>
      <c r="L11" s="7">
        <v>1</v>
      </c>
      <c r="M11" s="7">
        <v>3</v>
      </c>
      <c r="N11" s="7" t="s">
        <v>91</v>
      </c>
      <c r="O11" s="7" t="s">
        <v>92</v>
      </c>
      <c r="P11" s="7" t="s">
        <v>150</v>
      </c>
      <c r="Q11" s="7"/>
      <c r="R11" s="11" t="s">
        <v>159</v>
      </c>
      <c r="S11" s="12" t="s">
        <v>19</v>
      </c>
      <c r="T11" s="7"/>
      <c r="U11" s="11" t="s">
        <v>19</v>
      </c>
      <c r="V11" s="11" t="s">
        <v>159</v>
      </c>
      <c r="W11" s="12" t="s">
        <v>160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163</v>
      </c>
      <c r="B12" s="6" t="s">
        <v>164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116</v>
      </c>
      <c r="O12" s="7" t="s">
        <v>131</v>
      </c>
      <c r="P12" s="7" t="s">
        <v>150</v>
      </c>
      <c r="Q12" s="7"/>
      <c r="R12" s="11" t="s">
        <v>168</v>
      </c>
      <c r="S12" s="12" t="s">
        <v>19</v>
      </c>
      <c r="T12" s="7"/>
      <c r="U12" s="11" t="s">
        <v>19</v>
      </c>
      <c r="V12" s="11" t="s">
        <v>168</v>
      </c>
      <c r="W12" s="12" t="s">
        <v>103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171</v>
      </c>
      <c r="B13" s="6" t="s">
        <v>172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1</v>
      </c>
      <c r="N13" s="7" t="s">
        <v>131</v>
      </c>
      <c r="O13" s="7" t="s">
        <v>131</v>
      </c>
      <c r="P13" s="7" t="s">
        <v>150</v>
      </c>
      <c r="Q13" s="7"/>
      <c r="R13" s="11" t="s">
        <v>176</v>
      </c>
      <c r="S13" s="12" t="s">
        <v>19</v>
      </c>
      <c r="T13" s="7"/>
      <c r="U13" s="11" t="s">
        <v>19</v>
      </c>
      <c r="V13" s="11" t="s">
        <v>176</v>
      </c>
      <c r="W13" s="12" t="s">
        <v>177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180</v>
      </c>
      <c r="B14" s="6" t="s">
        <v>181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156</v>
      </c>
      <c r="H14" s="7" t="s">
        <v>157</v>
      </c>
      <c r="I14" s="7" t="s">
        <v>77</v>
      </c>
      <c r="J14" s="7" t="s">
        <v>2</v>
      </c>
      <c r="K14" s="7" t="s">
        <v>158</v>
      </c>
      <c r="L14" s="7">
        <v>1</v>
      </c>
      <c r="M14" s="7">
        <v>1</v>
      </c>
      <c r="N14" s="7" t="s">
        <v>150</v>
      </c>
      <c r="O14" s="7" t="s">
        <v>150</v>
      </c>
      <c r="P14" s="7" t="s">
        <v>182</v>
      </c>
      <c r="Q14" s="7"/>
      <c r="R14" s="11" t="s">
        <v>183</v>
      </c>
      <c r="S14" s="12" t="s">
        <v>19</v>
      </c>
      <c r="T14" s="7"/>
      <c r="U14" s="11" t="s">
        <v>19</v>
      </c>
      <c r="V14" s="11" t="s">
        <v>183</v>
      </c>
      <c r="W14" s="12" t="s">
        <v>184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185</v>
      </c>
      <c r="AD14" t="s">
        <v>6</v>
      </c>
      <c r="AE14" t="s">
        <v>162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186</v>
      </c>
      <c r="B15" s="6" t="s">
        <v>187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188</v>
      </c>
      <c r="H15" s="7" t="s">
        <v>189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2</v>
      </c>
      <c r="N15" s="7" t="s">
        <v>191</v>
      </c>
      <c r="O15" s="7" t="s">
        <v>131</v>
      </c>
      <c r="P15" s="7" t="s">
        <v>182</v>
      </c>
      <c r="Q15" s="7"/>
      <c r="R15" s="11" t="s">
        <v>192</v>
      </c>
      <c r="S15" s="12" t="s">
        <v>19</v>
      </c>
      <c r="T15" s="7"/>
      <c r="U15" s="11" t="s">
        <v>19</v>
      </c>
      <c r="V15" s="11" t="s">
        <v>192</v>
      </c>
      <c r="W15" s="12" t="s">
        <v>193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196</v>
      </c>
      <c r="B16" s="6" t="s">
        <v>197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198</v>
      </c>
      <c r="H16" s="7" t="s">
        <v>199</v>
      </c>
      <c r="I16" s="7" t="s">
        <v>77</v>
      </c>
      <c r="J16" s="7" t="s">
        <v>2</v>
      </c>
      <c r="K16" s="7" t="s">
        <v>200</v>
      </c>
      <c r="L16" s="7">
        <v>1</v>
      </c>
      <c r="M16" s="7">
        <v>3</v>
      </c>
      <c r="N16" s="7" t="s">
        <v>92</v>
      </c>
      <c r="O16" s="7" t="s">
        <v>116</v>
      </c>
      <c r="P16" s="7" t="s">
        <v>182</v>
      </c>
      <c r="Q16" s="7"/>
      <c r="R16" s="11" t="s">
        <v>201</v>
      </c>
      <c r="S16" s="12" t="s">
        <v>19</v>
      </c>
      <c r="T16" s="7"/>
      <c r="U16" s="11" t="s">
        <v>19</v>
      </c>
      <c r="V16" s="11" t="s">
        <v>201</v>
      </c>
      <c r="W16" s="12" t="s">
        <v>202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203</v>
      </c>
      <c r="AD16" t="s">
        <v>6</v>
      </c>
      <c r="AE16" t="s">
        <v>204</v>
      </c>
      <c r="AF16" t="s">
        <v>85</v>
      </c>
      <c r="AG16" t="s">
        <v>73</v>
      </c>
      <c r="AH16" t="s">
        <v>19</v>
      </c>
    </row>
    <row r="17" customHeight="1" spans="1:32">
      <c r="A17" s="10" t="s">
        <v>205</v>
      </c>
      <c r="B17" s="10"/>
      <c r="C17" s="10" t="s">
        <v>206</v>
      </c>
      <c r="D17" s="10"/>
      <c r="E17" s="10"/>
      <c r="F17" s="10"/>
      <c r="G17" s="10" t="s">
        <v>206</v>
      </c>
      <c r="H17" s="10" t="s">
        <v>206</v>
      </c>
      <c r="I17" s="10" t="s">
        <v>206</v>
      </c>
      <c r="J17" s="10" t="s">
        <v>206</v>
      </c>
      <c r="K17" s="10" t="s">
        <v>206</v>
      </c>
      <c r="L17" s="10" t="s">
        <v>206</v>
      </c>
      <c r="M17" s="10" t="s">
        <v>206</v>
      </c>
      <c r="N17" s="10" t="s">
        <v>206</v>
      </c>
      <c r="O17" s="10" t="s">
        <v>206</v>
      </c>
      <c r="P17" s="10" t="s">
        <v>206</v>
      </c>
      <c r="Q17" s="10"/>
      <c r="R17" s="13" t="s">
        <v>20</v>
      </c>
      <c r="S17" s="13" t="s">
        <v>21</v>
      </c>
      <c r="T17" s="10" t="s">
        <v>206</v>
      </c>
      <c r="U17" s="13"/>
      <c r="V17" s="13" t="s">
        <v>207</v>
      </c>
      <c r="W17" s="13" t="s">
        <v>22</v>
      </c>
      <c r="X17" s="13"/>
      <c r="Y17" s="13"/>
      <c r="Z17" s="13"/>
      <c r="AA17" s="10"/>
      <c r="AB17" s="13"/>
      <c r="AC17" s="10"/>
      <c r="AD17" s="10" t="s">
        <v>206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208</v>
      </c>
      <c r="B1" s="4" t="s">
        <v>209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210</v>
      </c>
      <c r="H1" s="4" t="s">
        <v>211</v>
      </c>
      <c r="I1" s="4" t="s">
        <v>13</v>
      </c>
      <c r="J1" s="4" t="s">
        <v>17</v>
      </c>
      <c r="K1" s="4" t="s">
        <v>18</v>
      </c>
      <c r="L1" s="9" t="s">
        <v>212</v>
      </c>
      <c r="M1" s="4" t="s">
        <v>213</v>
      </c>
      <c r="N1" s="4" t="s">
        <v>214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216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86</v>
      </c>
      <c r="B3" s="7" t="s">
        <v>91</v>
      </c>
      <c r="C3" s="7" t="s">
        <v>92</v>
      </c>
      <c r="D3" s="3">
        <v>346</v>
      </c>
      <c r="E3" t="str">
        <f>VLOOKUP(A3,HOP!A:L,12,0)</f>
        <v>346.00</v>
      </c>
      <c r="F3" t="str">
        <f>VLOOKUP(A3,HOP!A:C,3,0)</f>
        <v>2507743</v>
      </c>
      <c r="G3">
        <f t="shared" ref="G3:G16" si="0">D3-E3</f>
        <v>0</v>
      </c>
      <c r="H3" t="str">
        <f t="shared" ref="H3:H16" si="1">$H$1&amp;F3</f>
        <v>，2507743</v>
      </c>
      <c r="I3" t="str">
        <f>VLOOKUP(A3,HOP!A:U,21,0)</f>
        <v>直连</v>
      </c>
    </row>
    <row r="4" ht="14.25" customHeight="1" spans="1:9">
      <c r="A4" s="6" t="s">
        <v>97</v>
      </c>
      <c r="B4" s="7" t="s">
        <v>91</v>
      </c>
      <c r="C4" s="7" t="s">
        <v>92</v>
      </c>
      <c r="D4" s="3">
        <v>179</v>
      </c>
      <c r="E4" t="str">
        <f>VLOOKUP(A4,HOP!A:L,12,0)</f>
        <v>179.00</v>
      </c>
      <c r="F4" t="str">
        <f>VLOOKUP(A4,HOP!A:C,3,0)</f>
        <v>2507076</v>
      </c>
      <c r="G4">
        <f t="shared" si="0"/>
        <v>0</v>
      </c>
      <c r="H4" t="str">
        <f t="shared" si="1"/>
        <v>，2507076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91</v>
      </c>
      <c r="C5" s="7" t="s">
        <v>92</v>
      </c>
      <c r="D5" s="3">
        <v>382</v>
      </c>
      <c r="E5" t="str">
        <f>VLOOKUP(A5,HOP!A:L,12,0)</f>
        <v>382.00</v>
      </c>
      <c r="F5" t="str">
        <f>VLOOKUP(A5,HOP!A:C,3,0)</f>
        <v>2506978</v>
      </c>
      <c r="G5">
        <f t="shared" si="0"/>
        <v>0</v>
      </c>
      <c r="H5" t="str">
        <f t="shared" si="1"/>
        <v>，2506978</v>
      </c>
      <c r="I5" t="str">
        <f>VLOOKUP(A5,HOP!A:U,21,0)</f>
        <v>直采</v>
      </c>
    </row>
    <row r="6" ht="14.25" customHeight="1" spans="1:9">
      <c r="A6" s="6" t="s">
        <v>114</v>
      </c>
      <c r="B6" s="7" t="s">
        <v>92</v>
      </c>
      <c r="C6" s="7" t="s">
        <v>116</v>
      </c>
      <c r="D6" s="3">
        <v>382</v>
      </c>
      <c r="E6" t="str">
        <f>VLOOKUP(A6,HOP!A:L,12,0)</f>
        <v>382.00</v>
      </c>
      <c r="F6" t="str">
        <f>VLOOKUP(A6,HOP!A:C,3,0)</f>
        <v>2508512</v>
      </c>
      <c r="G6">
        <f t="shared" si="0"/>
        <v>0</v>
      </c>
      <c r="H6" t="str">
        <f t="shared" si="1"/>
        <v>，2508512</v>
      </c>
      <c r="I6" t="str">
        <f>VLOOKUP(A6,HOP!A:U,21,0)</f>
        <v>直采</v>
      </c>
    </row>
    <row r="7" ht="14.25" customHeight="1" spans="1:9">
      <c r="A7" s="6" t="s">
        <v>117</v>
      </c>
      <c r="B7" s="7" t="s">
        <v>91</v>
      </c>
      <c r="C7" s="7" t="s">
        <v>116</v>
      </c>
      <c r="D7" s="3">
        <v>1586</v>
      </c>
      <c r="E7" t="str">
        <f>VLOOKUP(A7,HOP!A:L,12,0)</f>
        <v>1586.00</v>
      </c>
      <c r="F7" t="str">
        <f>VLOOKUP(A7,HOP!A:C,3,0)</f>
        <v>2506844</v>
      </c>
      <c r="G7">
        <f t="shared" si="0"/>
        <v>0</v>
      </c>
      <c r="H7" t="str">
        <f t="shared" si="1"/>
        <v>，2506844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116</v>
      </c>
      <c r="C8" s="7" t="s">
        <v>131</v>
      </c>
      <c r="D8" s="3">
        <v>86</v>
      </c>
      <c r="E8" t="str">
        <f>VLOOKUP(A8,HOP!A:L,12,0)</f>
        <v>86.00</v>
      </c>
      <c r="F8" t="str">
        <f>VLOOKUP(A8,HOP!A:C,3,0)</f>
        <v>2507387</v>
      </c>
      <c r="G8">
        <f t="shared" si="0"/>
        <v>0</v>
      </c>
      <c r="H8" t="str">
        <f t="shared" si="1"/>
        <v>，2507387</v>
      </c>
      <c r="I8" t="str">
        <f>VLOOKUP(A8,HOP!A:U,21,0)</f>
        <v>直连</v>
      </c>
    </row>
    <row r="9" ht="14.25" hidden="1" customHeight="1" spans="1:9">
      <c r="A9" s="6" t="s">
        <v>136</v>
      </c>
      <c r="B9" s="7" t="s">
        <v>131</v>
      </c>
      <c r="C9" s="7" t="s">
        <v>141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t="14.25" hidden="1" customHeight="1" spans="1:9">
      <c r="A10" s="6" t="s">
        <v>145</v>
      </c>
      <c r="B10" s="7" t="s">
        <v>131</v>
      </c>
      <c r="C10" s="7" t="s">
        <v>150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t="14.25" customHeight="1" spans="1:9">
      <c r="A11" s="6" t="s">
        <v>154</v>
      </c>
      <c r="B11" s="7" t="s">
        <v>92</v>
      </c>
      <c r="C11" s="7" t="s">
        <v>150</v>
      </c>
      <c r="D11" s="3">
        <v>1773</v>
      </c>
      <c r="E11" t="str">
        <f>VLOOKUP(A11,HOP!A:L,12,0)</f>
        <v>1773.00</v>
      </c>
      <c r="F11" t="str">
        <f>VLOOKUP(A11,HOP!A:C,3,0)</f>
        <v>2507781</v>
      </c>
      <c r="G11">
        <f t="shared" si="0"/>
        <v>0</v>
      </c>
      <c r="H11" t="str">
        <f t="shared" si="1"/>
        <v>，2507781</v>
      </c>
      <c r="I11" t="str">
        <f>VLOOKUP(A11,HOP!A:U,21,0)</f>
        <v>直采</v>
      </c>
    </row>
    <row r="12" ht="14.25" customHeight="1" spans="1:9">
      <c r="A12" s="6" t="s">
        <v>163</v>
      </c>
      <c r="B12" s="7" t="s">
        <v>131</v>
      </c>
      <c r="C12" s="7" t="s">
        <v>150</v>
      </c>
      <c r="D12" s="3">
        <v>155</v>
      </c>
      <c r="E12" t="str">
        <f>VLOOKUP(A12,HOP!A:L,12,0)</f>
        <v>155.00</v>
      </c>
      <c r="F12" t="str">
        <f>VLOOKUP(A12,HOP!A:C,3,0)</f>
        <v>2510817</v>
      </c>
      <c r="G12">
        <f t="shared" si="0"/>
        <v>0</v>
      </c>
      <c r="H12" t="str">
        <f t="shared" si="1"/>
        <v>，2510817</v>
      </c>
      <c r="I12" t="str">
        <f>VLOOKUP(A12,HOP!A:U,21,0)</f>
        <v>直连</v>
      </c>
    </row>
    <row r="13" ht="14.25" customHeight="1" spans="1:9">
      <c r="A13" s="6" t="s">
        <v>171</v>
      </c>
      <c r="B13" s="7" t="s">
        <v>131</v>
      </c>
      <c r="C13" s="7" t="s">
        <v>150</v>
      </c>
      <c r="D13" s="3">
        <v>775</v>
      </c>
      <c r="E13" t="str">
        <f>VLOOKUP(A13,HOP!A:L,12,0)</f>
        <v>775.00</v>
      </c>
      <c r="F13" t="str">
        <f>VLOOKUP(A13,HOP!A:C,3,0)</f>
        <v>2511532</v>
      </c>
      <c r="G13">
        <f t="shared" si="0"/>
        <v>0</v>
      </c>
      <c r="H13" t="str">
        <f t="shared" si="1"/>
        <v>，2511532</v>
      </c>
      <c r="I13" t="str">
        <f>VLOOKUP(A13,HOP!A:U,21,0)</f>
        <v>直连</v>
      </c>
    </row>
    <row r="14" ht="14.25" customHeight="1" spans="1:9">
      <c r="A14" s="6" t="s">
        <v>180</v>
      </c>
      <c r="B14" s="7" t="s">
        <v>150</v>
      </c>
      <c r="C14" s="7" t="s">
        <v>182</v>
      </c>
      <c r="D14" s="3">
        <v>591</v>
      </c>
      <c r="E14" t="str">
        <f>VLOOKUP(A14,HOP!A:L,12,0)</f>
        <v>591.00</v>
      </c>
      <c r="F14" t="str">
        <f>VLOOKUP(A14,HOP!A:C,3,0)</f>
        <v>2513424</v>
      </c>
      <c r="G14">
        <f t="shared" si="0"/>
        <v>0</v>
      </c>
      <c r="H14" t="str">
        <f t="shared" si="1"/>
        <v>，2513424</v>
      </c>
      <c r="I14" t="str">
        <f>VLOOKUP(A14,HOP!A:U,21,0)</f>
        <v>直采</v>
      </c>
    </row>
    <row r="15" ht="14.25" customHeight="1" spans="1:9">
      <c r="A15" s="6" t="s">
        <v>186</v>
      </c>
      <c r="B15" s="7" t="s">
        <v>131</v>
      </c>
      <c r="C15" s="7" t="s">
        <v>182</v>
      </c>
      <c r="D15" s="3">
        <v>2434</v>
      </c>
      <c r="E15" t="str">
        <f>VLOOKUP(A15,HOP!A:L,12,0)</f>
        <v>2434.00</v>
      </c>
      <c r="F15" t="str">
        <f>VLOOKUP(A15,HOP!A:C,3,0)</f>
        <v>2479403</v>
      </c>
      <c r="G15">
        <f t="shared" si="0"/>
        <v>0</v>
      </c>
      <c r="H15" t="str">
        <f t="shared" si="1"/>
        <v>，2479403</v>
      </c>
      <c r="I15" t="str">
        <f>VLOOKUP(A15,HOP!A:U,21,0)</f>
        <v>直连</v>
      </c>
    </row>
    <row r="16" ht="14.25" customHeight="1" spans="1:9">
      <c r="A16" s="6" t="s">
        <v>196</v>
      </c>
      <c r="B16" s="7" t="s">
        <v>116</v>
      </c>
      <c r="C16" s="7" t="s">
        <v>182</v>
      </c>
      <c r="D16" s="3">
        <v>5568</v>
      </c>
      <c r="E16" t="str">
        <f>VLOOKUP(A16,HOP!A:L,12,0)</f>
        <v>5568.00</v>
      </c>
      <c r="F16" t="str">
        <f>VLOOKUP(A16,HOP!A:C,3,0)</f>
        <v>2509536</v>
      </c>
      <c r="G16">
        <f t="shared" si="0"/>
        <v>0</v>
      </c>
      <c r="H16" t="str">
        <f t="shared" si="1"/>
        <v>，2509536</v>
      </c>
      <c r="I16" t="str">
        <f>VLOOKUP(A16,HOP!A:U,21,0)</f>
        <v>直连</v>
      </c>
    </row>
    <row r="18" spans="4:4">
      <c r="D18" s="3">
        <f>SUM(D2:D17)</f>
        <v>14257</v>
      </c>
    </row>
    <row r="19" ht="14.25" spans="4:4">
      <c r="D19" s="8" t="s">
        <v>23</v>
      </c>
    </row>
    <row r="22" spans="1:3">
      <c r="A22" t="s">
        <v>217</v>
      </c>
      <c r="C22">
        <v>3128</v>
      </c>
    </row>
    <row r="23" spans="1:3">
      <c r="A23" t="s">
        <v>218</v>
      </c>
      <c r="C23">
        <v>11129</v>
      </c>
    </row>
    <row r="24" spans="1:3">
      <c r="A24" s="5" t="s">
        <v>219</v>
      </c>
      <c r="C24">
        <f>SUBTOTAL(9,C22:C23)</f>
        <v>14257</v>
      </c>
    </row>
  </sheetData>
  <autoFilter ref="A1:I16">
    <filterColumn colId="3">
      <filters>
        <filter val="86.00"/>
        <filter val="155.00"/>
        <filter val="179.00"/>
        <filter val="346.00"/>
        <filter val="382.00"/>
        <filter val="591.00"/>
        <filter val="775.00"/>
        <filter val="2,434.00"/>
        <filter val="5,568.00"/>
        <filter val="1,586.00"/>
        <filter val="1,77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220</v>
      </c>
      <c r="B1" s="2" t="s">
        <v>221</v>
      </c>
      <c r="C1" s="2" t="s">
        <v>222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  <c r="O1" s="2" t="s">
        <v>230</v>
      </c>
      <c r="P1" s="2" t="s">
        <v>231</v>
      </c>
      <c r="Q1" s="2" t="s">
        <v>232</v>
      </c>
      <c r="R1" s="2" t="s">
        <v>233</v>
      </c>
      <c r="S1" s="2" t="s">
        <v>234</v>
      </c>
      <c r="T1" s="2" t="s">
        <v>235</v>
      </c>
      <c r="U1" s="2" t="s">
        <v>236</v>
      </c>
    </row>
    <row r="2" s="1" customFormat="1" spans="1:21">
      <c r="A2" s="1" t="s">
        <v>180</v>
      </c>
      <c r="B2" s="1" t="s">
        <v>150</v>
      </c>
      <c r="C2" s="1" t="s">
        <v>181</v>
      </c>
      <c r="D2" s="1" t="s">
        <v>237</v>
      </c>
      <c r="E2" s="1" t="s">
        <v>238</v>
      </c>
      <c r="F2" s="1" t="s">
        <v>150</v>
      </c>
      <c r="G2" s="1" t="s">
        <v>182</v>
      </c>
      <c r="H2" s="1" t="s">
        <v>239</v>
      </c>
      <c r="I2" s="1" t="s">
        <v>240</v>
      </c>
      <c r="J2" s="1" t="s">
        <v>241</v>
      </c>
      <c r="K2" s="1" t="s">
        <v>240</v>
      </c>
      <c r="L2" s="1" t="s">
        <v>240</v>
      </c>
      <c r="M2" s="1" t="s">
        <v>242</v>
      </c>
      <c r="N2" s="1" t="s">
        <v>242</v>
      </c>
      <c r="O2" s="1" t="s">
        <v>243</v>
      </c>
      <c r="P2" s="1" t="s">
        <v>244</v>
      </c>
      <c r="Q2" s="1" t="s">
        <v>245</v>
      </c>
      <c r="R2" s="1" t="s">
        <v>246</v>
      </c>
      <c r="S2" s="1" t="s">
        <v>73</v>
      </c>
      <c r="T2" s="1" t="s">
        <v>247</v>
      </c>
      <c r="U2" s="1" t="s">
        <v>248</v>
      </c>
    </row>
    <row r="3" s="1" customFormat="1" spans="1:21">
      <c r="A3" s="1" t="s">
        <v>171</v>
      </c>
      <c r="B3" s="1" t="s">
        <v>131</v>
      </c>
      <c r="C3" s="1" t="s">
        <v>172</v>
      </c>
      <c r="D3" s="1" t="s">
        <v>174</v>
      </c>
      <c r="E3" s="1" t="s">
        <v>249</v>
      </c>
      <c r="F3" s="1" t="s">
        <v>131</v>
      </c>
      <c r="G3" s="1" t="s">
        <v>150</v>
      </c>
      <c r="H3" s="1" t="s">
        <v>239</v>
      </c>
      <c r="I3" s="1" t="s">
        <v>250</v>
      </c>
      <c r="J3" s="1" t="s">
        <v>241</v>
      </c>
      <c r="K3" s="1" t="s">
        <v>250</v>
      </c>
      <c r="L3" s="1" t="s">
        <v>250</v>
      </c>
      <c r="M3" s="1" t="s">
        <v>242</v>
      </c>
      <c r="N3" s="1" t="s">
        <v>242</v>
      </c>
      <c r="O3" s="1" t="s">
        <v>243</v>
      </c>
      <c r="P3" s="1" t="s">
        <v>244</v>
      </c>
      <c r="Q3" s="1" t="s">
        <v>245</v>
      </c>
      <c r="R3" s="1" t="s">
        <v>251</v>
      </c>
      <c r="S3" s="1" t="s">
        <v>73</v>
      </c>
      <c r="T3" s="1" t="s">
        <v>247</v>
      </c>
      <c r="U3" s="1" t="s">
        <v>252</v>
      </c>
    </row>
    <row r="4" s="1" customFormat="1" spans="1:21">
      <c r="A4" s="1" t="s">
        <v>163</v>
      </c>
      <c r="B4" s="1" t="s">
        <v>116</v>
      </c>
      <c r="C4" s="1" t="s">
        <v>164</v>
      </c>
      <c r="D4" s="1" t="s">
        <v>166</v>
      </c>
      <c r="E4" s="1" t="s">
        <v>253</v>
      </c>
      <c r="F4" s="1" t="s">
        <v>131</v>
      </c>
      <c r="G4" s="1" t="s">
        <v>150</v>
      </c>
      <c r="H4" s="1" t="s">
        <v>239</v>
      </c>
      <c r="I4" s="1" t="s">
        <v>254</v>
      </c>
      <c r="J4" s="1" t="s">
        <v>241</v>
      </c>
      <c r="K4" s="1" t="s">
        <v>254</v>
      </c>
      <c r="L4" s="1" t="s">
        <v>254</v>
      </c>
      <c r="M4" s="1" t="s">
        <v>242</v>
      </c>
      <c r="N4" s="1" t="s">
        <v>242</v>
      </c>
      <c r="O4" s="1" t="s">
        <v>243</v>
      </c>
      <c r="P4" s="1" t="s">
        <v>244</v>
      </c>
      <c r="Q4" s="1" t="s">
        <v>245</v>
      </c>
      <c r="R4" s="1" t="s">
        <v>255</v>
      </c>
      <c r="S4" s="1" t="s">
        <v>73</v>
      </c>
      <c r="T4" s="1" t="s">
        <v>247</v>
      </c>
      <c r="U4" s="1" t="s">
        <v>252</v>
      </c>
    </row>
    <row r="5" s="1" customFormat="1" spans="1:21">
      <c r="A5" s="1" t="s">
        <v>196</v>
      </c>
      <c r="B5" s="1" t="s">
        <v>92</v>
      </c>
      <c r="C5" s="1" t="s">
        <v>197</v>
      </c>
      <c r="D5" s="1" t="s">
        <v>199</v>
      </c>
      <c r="E5" s="1" t="s">
        <v>256</v>
      </c>
      <c r="F5" s="1" t="s">
        <v>116</v>
      </c>
      <c r="G5" s="1" t="s">
        <v>182</v>
      </c>
      <c r="H5" s="1" t="s">
        <v>239</v>
      </c>
      <c r="I5" s="1" t="s">
        <v>257</v>
      </c>
      <c r="J5" s="1" t="s">
        <v>241</v>
      </c>
      <c r="K5" s="1" t="s">
        <v>257</v>
      </c>
      <c r="L5" s="1" t="s">
        <v>257</v>
      </c>
      <c r="M5" s="1" t="s">
        <v>242</v>
      </c>
      <c r="N5" s="1" t="s">
        <v>242</v>
      </c>
      <c r="O5" s="1" t="s">
        <v>243</v>
      </c>
      <c r="P5" s="1" t="s">
        <v>244</v>
      </c>
      <c r="Q5" s="1" t="s">
        <v>245</v>
      </c>
      <c r="R5" s="1" t="s">
        <v>258</v>
      </c>
      <c r="S5" s="1" t="s">
        <v>73</v>
      </c>
      <c r="T5" s="1" t="s">
        <v>247</v>
      </c>
      <c r="U5" s="1" t="s">
        <v>252</v>
      </c>
    </row>
    <row r="6" s="1" customFormat="1" spans="1:21">
      <c r="A6" s="1" t="s">
        <v>114</v>
      </c>
      <c r="B6" s="1" t="s">
        <v>92</v>
      </c>
      <c r="C6" s="1" t="s">
        <v>115</v>
      </c>
      <c r="D6" s="1" t="s">
        <v>259</v>
      </c>
      <c r="E6" s="1" t="s">
        <v>260</v>
      </c>
      <c r="F6" s="1" t="s">
        <v>92</v>
      </c>
      <c r="G6" s="1" t="s">
        <v>116</v>
      </c>
      <c r="H6" s="1" t="s">
        <v>239</v>
      </c>
      <c r="I6" s="1" t="s">
        <v>261</v>
      </c>
      <c r="J6" s="1" t="s">
        <v>241</v>
      </c>
      <c r="K6" s="1" t="s">
        <v>261</v>
      </c>
      <c r="L6" s="1" t="s">
        <v>261</v>
      </c>
      <c r="M6" s="1" t="s">
        <v>242</v>
      </c>
      <c r="N6" s="1" t="s">
        <v>242</v>
      </c>
      <c r="O6" s="1" t="s">
        <v>243</v>
      </c>
      <c r="P6" s="1" t="s">
        <v>244</v>
      </c>
      <c r="Q6" s="1" t="s">
        <v>245</v>
      </c>
      <c r="R6" s="1" t="s">
        <v>262</v>
      </c>
      <c r="S6" s="1" t="s">
        <v>73</v>
      </c>
      <c r="T6" s="1" t="s">
        <v>247</v>
      </c>
      <c r="U6" s="1" t="s">
        <v>248</v>
      </c>
    </row>
    <row r="7" s="1" customFormat="1" spans="1:21">
      <c r="A7" s="1" t="s">
        <v>154</v>
      </c>
      <c r="B7" s="1" t="s">
        <v>91</v>
      </c>
      <c r="C7" s="1" t="s">
        <v>155</v>
      </c>
      <c r="D7" s="1" t="s">
        <v>237</v>
      </c>
      <c r="E7" s="1" t="s">
        <v>238</v>
      </c>
      <c r="F7" s="1" t="s">
        <v>92</v>
      </c>
      <c r="G7" s="1" t="s">
        <v>150</v>
      </c>
      <c r="H7" s="1" t="s">
        <v>239</v>
      </c>
      <c r="I7" s="1" t="s">
        <v>263</v>
      </c>
      <c r="J7" s="1" t="s">
        <v>241</v>
      </c>
      <c r="K7" s="1" t="s">
        <v>263</v>
      </c>
      <c r="L7" s="1" t="s">
        <v>263</v>
      </c>
      <c r="M7" s="1" t="s">
        <v>242</v>
      </c>
      <c r="N7" s="1" t="s">
        <v>242</v>
      </c>
      <c r="O7" s="1" t="s">
        <v>243</v>
      </c>
      <c r="P7" s="1" t="s">
        <v>244</v>
      </c>
      <c r="Q7" s="1" t="s">
        <v>245</v>
      </c>
      <c r="R7" s="1" t="s">
        <v>264</v>
      </c>
      <c r="S7" s="1" t="s">
        <v>73</v>
      </c>
      <c r="T7" s="1" t="s">
        <v>247</v>
      </c>
      <c r="U7" s="1" t="s">
        <v>248</v>
      </c>
    </row>
    <row r="8" s="1" customFormat="1" spans="1:21">
      <c r="A8" s="1" t="s">
        <v>86</v>
      </c>
      <c r="B8" s="1" t="s">
        <v>91</v>
      </c>
      <c r="C8" s="1" t="s">
        <v>87</v>
      </c>
      <c r="D8" s="1" t="s">
        <v>89</v>
      </c>
      <c r="E8" s="1" t="s">
        <v>265</v>
      </c>
      <c r="F8" s="1" t="s">
        <v>91</v>
      </c>
      <c r="G8" s="1" t="s">
        <v>92</v>
      </c>
      <c r="H8" s="1" t="s">
        <v>239</v>
      </c>
      <c r="I8" s="1" t="s">
        <v>266</v>
      </c>
      <c r="J8" s="1" t="s">
        <v>241</v>
      </c>
      <c r="K8" s="1" t="s">
        <v>266</v>
      </c>
      <c r="L8" s="1" t="s">
        <v>266</v>
      </c>
      <c r="M8" s="1" t="s">
        <v>242</v>
      </c>
      <c r="N8" s="1" t="s">
        <v>242</v>
      </c>
      <c r="O8" s="1" t="s">
        <v>243</v>
      </c>
      <c r="P8" s="1" t="s">
        <v>244</v>
      </c>
      <c r="Q8" s="1" t="s">
        <v>245</v>
      </c>
      <c r="R8" s="1" t="s">
        <v>267</v>
      </c>
      <c r="S8" s="1" t="s">
        <v>73</v>
      </c>
      <c r="T8" s="1" t="s">
        <v>247</v>
      </c>
      <c r="U8" s="1" t="s">
        <v>252</v>
      </c>
    </row>
    <row r="9" s="1" customFormat="1" spans="1:21">
      <c r="A9" s="1" t="s">
        <v>126</v>
      </c>
      <c r="B9" s="1" t="s">
        <v>91</v>
      </c>
      <c r="C9" s="1" t="s">
        <v>127</v>
      </c>
      <c r="D9" s="1" t="s">
        <v>129</v>
      </c>
      <c r="E9" s="1" t="s">
        <v>268</v>
      </c>
      <c r="F9" s="1" t="s">
        <v>116</v>
      </c>
      <c r="G9" s="1" t="s">
        <v>131</v>
      </c>
      <c r="H9" s="1" t="s">
        <v>239</v>
      </c>
      <c r="I9" s="1" t="s">
        <v>269</v>
      </c>
      <c r="J9" s="1" t="s">
        <v>241</v>
      </c>
      <c r="K9" s="1" t="s">
        <v>269</v>
      </c>
      <c r="L9" s="1" t="s">
        <v>269</v>
      </c>
      <c r="M9" s="1" t="s">
        <v>242</v>
      </c>
      <c r="N9" s="1" t="s">
        <v>242</v>
      </c>
      <c r="O9" s="1" t="s">
        <v>243</v>
      </c>
      <c r="P9" s="1" t="s">
        <v>244</v>
      </c>
      <c r="Q9" s="1" t="s">
        <v>245</v>
      </c>
      <c r="R9" s="1" t="s">
        <v>270</v>
      </c>
      <c r="S9" s="1" t="s">
        <v>73</v>
      </c>
      <c r="T9" s="1" t="s">
        <v>247</v>
      </c>
      <c r="U9" s="1" t="s">
        <v>252</v>
      </c>
    </row>
    <row r="10" s="1" customFormat="1" spans="1:21">
      <c r="A10" s="1" t="s">
        <v>97</v>
      </c>
      <c r="B10" s="1" t="s">
        <v>91</v>
      </c>
      <c r="C10" s="1" t="s">
        <v>98</v>
      </c>
      <c r="D10" s="1" t="s">
        <v>100</v>
      </c>
      <c r="E10" s="1" t="s">
        <v>271</v>
      </c>
      <c r="F10" s="1" t="s">
        <v>91</v>
      </c>
      <c r="G10" s="1" t="s">
        <v>92</v>
      </c>
      <c r="H10" s="1" t="s">
        <v>239</v>
      </c>
      <c r="I10" s="1" t="s">
        <v>272</v>
      </c>
      <c r="J10" s="1" t="s">
        <v>241</v>
      </c>
      <c r="K10" s="1" t="s">
        <v>272</v>
      </c>
      <c r="L10" s="1" t="s">
        <v>272</v>
      </c>
      <c r="M10" s="1" t="s">
        <v>242</v>
      </c>
      <c r="N10" s="1" t="s">
        <v>242</v>
      </c>
      <c r="O10" s="1" t="s">
        <v>243</v>
      </c>
      <c r="P10" s="1" t="s">
        <v>244</v>
      </c>
      <c r="Q10" s="1" t="s">
        <v>245</v>
      </c>
      <c r="R10" s="1" t="s">
        <v>273</v>
      </c>
      <c r="S10" s="1" t="s">
        <v>73</v>
      </c>
      <c r="T10" s="1" t="s">
        <v>247</v>
      </c>
      <c r="U10" s="1" t="s">
        <v>252</v>
      </c>
    </row>
    <row r="11" s="1" customFormat="1" spans="1:21">
      <c r="A11" s="1" t="s">
        <v>106</v>
      </c>
      <c r="B11" s="1" t="s">
        <v>91</v>
      </c>
      <c r="C11" s="1" t="s">
        <v>107</v>
      </c>
      <c r="D11" s="1" t="s">
        <v>259</v>
      </c>
      <c r="E11" s="1" t="s">
        <v>260</v>
      </c>
      <c r="F11" s="1" t="s">
        <v>91</v>
      </c>
      <c r="G11" s="1" t="s">
        <v>92</v>
      </c>
      <c r="H11" s="1" t="s">
        <v>239</v>
      </c>
      <c r="I11" s="1" t="s">
        <v>261</v>
      </c>
      <c r="J11" s="1" t="s">
        <v>241</v>
      </c>
      <c r="K11" s="1" t="s">
        <v>261</v>
      </c>
      <c r="L11" s="1" t="s">
        <v>261</v>
      </c>
      <c r="M11" s="1" t="s">
        <v>242</v>
      </c>
      <c r="N11" s="1" t="s">
        <v>242</v>
      </c>
      <c r="O11" s="1" t="s">
        <v>243</v>
      </c>
      <c r="P11" s="1" t="s">
        <v>244</v>
      </c>
      <c r="Q11" s="1" t="s">
        <v>245</v>
      </c>
      <c r="R11" s="1" t="s">
        <v>274</v>
      </c>
      <c r="S11" s="1" t="s">
        <v>73</v>
      </c>
      <c r="T11" s="1" t="s">
        <v>247</v>
      </c>
      <c r="U11" s="1" t="s">
        <v>248</v>
      </c>
    </row>
    <row r="12" s="1" customFormat="1" spans="1:21">
      <c r="A12" s="1" t="s">
        <v>117</v>
      </c>
      <c r="B12" s="1" t="s">
        <v>91</v>
      </c>
      <c r="C12" s="1" t="s">
        <v>118</v>
      </c>
      <c r="D12" s="1" t="s">
        <v>275</v>
      </c>
      <c r="E12" s="1" t="s">
        <v>276</v>
      </c>
      <c r="F12" s="1" t="s">
        <v>91</v>
      </c>
      <c r="G12" s="1" t="s">
        <v>116</v>
      </c>
      <c r="H12" s="1" t="s">
        <v>239</v>
      </c>
      <c r="I12" s="1" t="s">
        <v>277</v>
      </c>
      <c r="J12" s="1" t="s">
        <v>241</v>
      </c>
      <c r="K12" s="1" t="s">
        <v>277</v>
      </c>
      <c r="L12" s="1" t="s">
        <v>277</v>
      </c>
      <c r="M12" s="1" t="s">
        <v>242</v>
      </c>
      <c r="N12" s="1" t="s">
        <v>242</v>
      </c>
      <c r="O12" s="1" t="s">
        <v>243</v>
      </c>
      <c r="P12" s="1" t="s">
        <v>244</v>
      </c>
      <c r="Q12" s="1" t="s">
        <v>245</v>
      </c>
      <c r="R12" s="1" t="s">
        <v>278</v>
      </c>
      <c r="S12" s="1" t="s">
        <v>73</v>
      </c>
      <c r="T12" s="1" t="s">
        <v>247</v>
      </c>
      <c r="U12" s="1" t="s">
        <v>252</v>
      </c>
    </row>
    <row r="13" s="1" customFormat="1" spans="1:21">
      <c r="A13" s="1" t="s">
        <v>186</v>
      </c>
      <c r="B13" s="1" t="s">
        <v>191</v>
      </c>
      <c r="C13" s="1" t="s">
        <v>187</v>
      </c>
      <c r="D13" s="1" t="s">
        <v>189</v>
      </c>
      <c r="E13" s="1" t="s">
        <v>279</v>
      </c>
      <c r="F13" s="1" t="s">
        <v>131</v>
      </c>
      <c r="G13" s="1" t="s">
        <v>182</v>
      </c>
      <c r="H13" s="1" t="s">
        <v>239</v>
      </c>
      <c r="I13" s="1" t="s">
        <v>280</v>
      </c>
      <c r="J13" s="1" t="s">
        <v>241</v>
      </c>
      <c r="K13" s="1" t="s">
        <v>280</v>
      </c>
      <c r="L13" s="1" t="s">
        <v>280</v>
      </c>
      <c r="M13" s="1" t="s">
        <v>242</v>
      </c>
      <c r="N13" s="1" t="s">
        <v>242</v>
      </c>
      <c r="O13" s="1" t="s">
        <v>243</v>
      </c>
      <c r="P13" s="1" t="s">
        <v>244</v>
      </c>
      <c r="Q13" s="1" t="s">
        <v>245</v>
      </c>
      <c r="R13" s="1" t="s">
        <v>281</v>
      </c>
      <c r="S13" s="1" t="s">
        <v>73</v>
      </c>
      <c r="T13" s="1" t="s">
        <v>247</v>
      </c>
      <c r="U13" s="1" t="s">
        <v>252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2022-04-19T02:17:51Z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1D808413F7A5413393CE71E8B918D0C3</vt:lpwstr>
  </property>
</Properties>
</file>