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<sst xmlns="http://schemas.openxmlformats.org/spreadsheetml/2006/main" count="305" uniqueCount="143">
  <si>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</si>
  <si>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</si>
  <si>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</si>
  <si>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</si>
  <si>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</si>
  <si>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</si>
  <si>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</si>
  <si>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</si>
  <si>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</si>
  <si>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</si>
  <si>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</si>
  <si>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</si>
  <si>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</si>
  <si>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</si>
  <si>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</si>
  <si>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</si>
  <si>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</si>
  <si>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</si>
  <si>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</si>
  <si>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</si>
  <si>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</si>
  <si>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</si>
  <si>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</si>
  <si>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</si>
  <si>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</si>
  <si>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17726743730	</t>
  </si>
  <si>
    <t>Ctrip</t>
  </si>
  <si>
    <t>正常</t>
  </si>
  <si>
    <t>[汕头]麗枫酒店(汕头海滨路观海长廊店)(68299987)</t>
  </si>
  <si>
    <t>海景大床房&lt;双人入住&gt;&lt;内宾&gt;&lt;预付&gt;&lt;无早&gt;</t>
  </si>
  <si>
    <t>CNY</t>
  </si>
  <si>
    <t>钟艳钰</t>
  </si>
  <si>
    <t>CA363220419CNY</t>
  </si>
  <si>
    <t>未提现</t>
  </si>
  <si>
    <t>携程开票</t>
  </si>
  <si>
    <t xml:space="preserve">2486351	</t>
  </si>
  <si>
    <t xml:space="preserve">	</t>
  </si>
  <si>
    <t>取消</t>
  </si>
  <si>
    <t xml:space="preserve">17742220037	</t>
  </si>
  <si>
    <t>[北京]IU酒店(北京西站丽泽商务区店)(67318659)</t>
  </si>
  <si>
    <t>U选家庭套房&lt;双人入住&gt;&lt;内宾&gt;&lt;预付&gt;&lt;无早&gt;</t>
  </si>
  <si>
    <t>梁万龙</t>
  </si>
  <si>
    <t xml:space="preserve">2491168	</t>
  </si>
  <si>
    <t xml:space="preserve">Acknowledged	</t>
  </si>
  <si>
    <t xml:space="preserve">17743513428	</t>
  </si>
  <si>
    <t>[香港]荃湾西如心酒店(Nina Hotel Tsuen Wan West)(1701575)</t>
  </si>
  <si>
    <t>高座海景客房&lt;双人入住&gt;&lt;内宾&gt;&lt;预付&gt;&lt;无早&gt;</t>
  </si>
  <si>
    <t>CHAN/PIK YUK</t>
  </si>
  <si>
    <t xml:space="preserve">2492044	</t>
  </si>
  <si>
    <t xml:space="preserve">2203310228	</t>
  </si>
  <si>
    <t xml:space="preserve">17752225170	</t>
  </si>
  <si>
    <t>[宁波]锦江之星品尚(宁波天一广场鼓楼地铁站)(67323609)</t>
  </si>
  <si>
    <t>家庭房A&lt;双人入住&gt;&lt;内宾&gt;&lt;预付&gt;&lt;无早&gt;</t>
  </si>
  <si>
    <t>李飞</t>
  </si>
  <si>
    <t xml:space="preserve">2494678	</t>
  </si>
  <si>
    <t xml:space="preserve">17753403041	</t>
  </si>
  <si>
    <t>[英德]英德石头酒店(78167352)</t>
  </si>
  <si>
    <t>湖景大床房&lt;双人入住&gt;&lt;双早&gt;</t>
  </si>
  <si>
    <t>周宗平,翁茂倩</t>
  </si>
  <si>
    <t xml:space="preserve">2495184	</t>
  </si>
  <si>
    <t xml:space="preserve">17753751827	</t>
  </si>
  <si>
    <t>[梅州]梅州麓湖山酒店(67856423)</t>
  </si>
  <si>
    <t>豪华双床房&lt;双床&gt;&lt;双人入住&gt;&lt;升级特惠&gt;&lt;双早&gt;&lt;新高价值日历房套餐&gt;&lt;新酒店礼盒&gt;</t>
  </si>
  <si>
    <t>徐育聪,陈盈宗,周萱</t>
  </si>
  <si>
    <t xml:space="preserve">936298	</t>
  </si>
  <si>
    <t xml:space="preserve">17754030831	</t>
  </si>
  <si>
    <t>[梅州]梅州客天下艺术家园酒店(83268462)</t>
  </si>
  <si>
    <t>伴山别墅大床房&lt;大床&gt;&lt;超值特惠&gt;&lt;双人入住&gt;&lt;日历房套餐高价值&gt;&lt;双早&gt;&lt;新酒店礼盒&gt;</t>
  </si>
  <si>
    <t>罗焕塔</t>
  </si>
  <si>
    <t xml:space="preserve">2495564	</t>
  </si>
  <si>
    <t xml:space="preserve">687198	</t>
  </si>
  <si>
    <t xml:space="preserve">17759162781	</t>
  </si>
  <si>
    <t>[广州]IU酒店(广州体育中心林和西地铁站店)(67323413)</t>
  </si>
  <si>
    <t>小U·舒适双床房(无窗)&lt;双人入住&gt;&lt;内宾&gt;&lt;预付&gt;&lt;无早&gt;</t>
  </si>
  <si>
    <t>吴红莉</t>
  </si>
  <si>
    <t>，</t>
  </si>
  <si>
    <t>202204031250370025</t>
  </si>
  <si>
    <t>A220419092726481</t>
  </si>
  <si>
    <t>A220419092830481</t>
  </si>
  <si>
    <t>房集：i220419092636 1056元</t>
  </si>
  <si>
    <t>CNY / HKD 当前参考汇率: 1.229057756</t>
  </si>
  <si>
    <t>总计： 5119.77 CNY/
6292.49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</si>
  <si>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</si>
  <si>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</si>
  <si>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</si>
  <si>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</si>
  <si>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</si>
  <si>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</si>
  <si>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</si>
  <si>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</si>
  <si>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</si>
  <si>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</si>
  <si>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</si>
  <si>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</si>
  <si>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</si>
  <si>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</si>
  <si>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</si>
  <si>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</si>
  <si>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</si>
  <si>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</si>
  <si>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2022-04-03</t>
  </si>
  <si>
    <t>2495867</t>
  </si>
  <si>
    <t>IU酒店(广州体育中心林和西地铁站店)</t>
  </si>
  <si>
    <t>2022-04-04</t>
  </si>
  <si>
    <t>退房日周结</t>
  </si>
  <si>
    <t>199.61</t>
  </si>
  <si>
    <t>RMB</t>
  </si>
  <si>
    <t>0</t>
  </si>
  <si>
    <t>0.00</t>
  </si>
  <si>
    <t>携程国内直连(DD)</t>
  </si>
  <si>
    <t>01.011249</t>
  </si>
  <si>
    <t>2022-04-03 17:38:47</t>
  </si>
  <si>
    <t>否</t>
  </si>
  <si>
    <t>汇智国际旅游发展有限公司</t>
  </si>
  <si>
    <t>直连</t>
  </si>
  <si>
    <t>2495564</t>
  </si>
  <si>
    <t>梅州客天下艺术家园酒店</t>
  </si>
  <si>
    <t>360.22</t>
  </si>
  <si>
    <t>2022-04-03 13:48:36</t>
  </si>
  <si>
    <t>直采</t>
  </si>
  <si>
    <t>2495184</t>
  </si>
  <si>
    <t>英德英石园石头酒店</t>
  </si>
  <si>
    <t>474.00</t>
  </si>
  <si>
    <t>2022-04-03 08:39:04</t>
  </si>
  <si>
    <t>2022-04-02</t>
  </si>
  <si>
    <t>2494678</t>
  </si>
  <si>
    <t>锦江之星品尚(宁波天一广场鼓楼地铁站)</t>
  </si>
  <si>
    <t>102.74</t>
  </si>
  <si>
    <t>2022-04-02 18:26:52</t>
  </si>
  <si>
    <t>2022-03-31</t>
  </si>
  <si>
    <t>2492044</t>
  </si>
  <si>
    <t>荃湾西如心酒店</t>
  </si>
  <si>
    <t>CHAN PIK YUK</t>
  </si>
  <si>
    <t>1894.76</t>
  </si>
  <si>
    <t>2022-03-31 19:33:48</t>
  </si>
  <si>
    <t>2491168</t>
  </si>
  <si>
    <t>IU酒店(北京西客站六里桥东地铁站店)</t>
  </si>
  <si>
    <t>1032.44</t>
  </si>
  <si>
    <t>2022-03-31 10:59:16</t>
  </si>
  <si>
    <t>2022-03-28</t>
  </si>
  <si>
    <t>2486351</t>
  </si>
  <si>
    <t>麗枫酒店(汕头海滨路观海长廊店)</t>
  </si>
  <si>
    <t>2022-03-28 11:40:56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</si>
</sst>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14" fillId="16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44653</v>
      </c>
      <c r="G2" s="6">
        <v>44655</v>
      </c>
      <c r="H2" s="4">
        <v>1</v>
      </c>
      <c r="I2" s="4">
        <v>2</v>
      </c>
      <c r="J2" s="4">
        <v>2</v>
      </c>
      <c r="K2" s="4" t="s">
        <v>30</v>
      </c>
      <c r="L2" s="4">
        <v>519.14</v>
      </c>
      <c r="M2" s="4">
        <v>519.14</v>
      </c>
      <c r="N2" s="4" t="s">
        <v>31</v>
      </c>
      <c r="O2" s="4" t="s">
        <v>32</v>
      </c>
      <c r="P2" s="4" t="s">
        <v>33</v>
      </c>
      <c r="Q2" s="4">
        <v>0</v>
      </c>
      <c r="R2" s="7">
        <v>44648</v>
      </c>
      <c r="S2" s="6">
        <v>44670</v>
      </c>
      <c r="T2" s="4" t="s">
        <v>34</v>
      </c>
      <c r="U2" s="4">
        <v>519.14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44653</v>
      </c>
      <c r="G3" s="6">
        <v>44655</v>
      </c>
      <c r="H3" s="4">
        <v>1</v>
      </c>
      <c r="I3" s="4">
        <v>2</v>
      </c>
      <c r="J3" s="4">
        <v>2</v>
      </c>
      <c r="K3" s="4" t="s">
        <v>30</v>
      </c>
      <c r="L3" s="4">
        <v>-519.14</v>
      </c>
      <c r="M3" s="4">
        <v>-519.14</v>
      </c>
      <c r="N3" s="4" t="s">
        <v>31</v>
      </c>
      <c r="O3" s="4" t="s">
        <v>32</v>
      </c>
      <c r="P3" s="4" t="s">
        <v>33</v>
      </c>
      <c r="Q3" s="4">
        <v>0</v>
      </c>
      <c r="R3" s="7">
        <v>44648</v>
      </c>
      <c r="S3" s="6">
        <v>44670</v>
      </c>
      <c r="T3" s="4" t="s">
        <v>34</v>
      </c>
      <c r="U3" s="4">
        <v>-519.14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44651</v>
      </c>
      <c r="G4" s="6">
        <v>44655</v>
      </c>
      <c r="H4" s="4">
        <v>1</v>
      </c>
      <c r="I4" s="4">
        <v>4</v>
      </c>
      <c r="J4" s="4">
        <v>4</v>
      </c>
      <c r="K4" s="4" t="s">
        <v>30</v>
      </c>
      <c r="L4" s="4">
        <v>1032.44</v>
      </c>
      <c r="M4" s="4">
        <v>1032.44</v>
      </c>
      <c r="N4" s="4" t="s">
        <v>41</v>
      </c>
      <c r="O4" s="4" t="s">
        <v>32</v>
      </c>
      <c r="P4" s="4" t="s">
        <v>33</v>
      </c>
      <c r="Q4" s="4">
        <v>0</v>
      </c>
      <c r="R4" s="7">
        <v>44651</v>
      </c>
      <c r="S4" s="6">
        <v>44670</v>
      </c>
      <c r="T4" s="4" t="s">
        <v>34</v>
      </c>
      <c r="U4" s="4">
        <v>1032.44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44653</v>
      </c>
      <c r="G5" s="6">
        <v>44655</v>
      </c>
      <c r="H5" s="4">
        <v>1</v>
      </c>
      <c r="I5" s="4">
        <v>2</v>
      </c>
      <c r="J5" s="4">
        <v>2</v>
      </c>
      <c r="K5" s="4" t="s">
        <v>30</v>
      </c>
      <c r="L5" s="4">
        <v>1894.76</v>
      </c>
      <c r="M5" s="4">
        <v>1894.76</v>
      </c>
      <c r="N5" s="4" t="s">
        <v>47</v>
      </c>
      <c r="O5" s="4" t="s">
        <v>32</v>
      </c>
      <c r="P5" s="4" t="s">
        <v>33</v>
      </c>
      <c r="Q5" s="4">
        <v>0</v>
      </c>
      <c r="R5" s="7">
        <v>44651</v>
      </c>
      <c r="S5" s="6">
        <v>44670</v>
      </c>
      <c r="T5" s="4" t="s">
        <v>34</v>
      </c>
      <c r="U5" s="4">
        <v>1894.76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44654</v>
      </c>
      <c r="G6" s="6">
        <v>44655</v>
      </c>
      <c r="H6" s="4">
        <v>1</v>
      </c>
      <c r="I6" s="4">
        <v>1</v>
      </c>
      <c r="J6" s="4">
        <v>1</v>
      </c>
      <c r="K6" s="4" t="s">
        <v>30</v>
      </c>
      <c r="L6" s="4">
        <v>102.74</v>
      </c>
      <c r="M6" s="4">
        <v>102.74</v>
      </c>
      <c r="N6" s="4" t="s">
        <v>53</v>
      </c>
      <c r="O6" s="4" t="s">
        <v>32</v>
      </c>
      <c r="P6" s="4" t="s">
        <v>33</v>
      </c>
      <c r="Q6" s="4">
        <v>0</v>
      </c>
      <c r="R6" s="7">
        <v>44653</v>
      </c>
      <c r="S6" s="6">
        <v>44670</v>
      </c>
      <c r="T6" s="4" t="s">
        <v>34</v>
      </c>
      <c r="U6" s="4">
        <v>102.74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44654</v>
      </c>
      <c r="G7" s="6">
        <v>44655</v>
      </c>
      <c r="H7" s="4">
        <v>2</v>
      </c>
      <c r="I7" s="4">
        <v>1</v>
      </c>
      <c r="J7" s="4">
        <v>2</v>
      </c>
      <c r="K7" s="4" t="s">
        <v>30</v>
      </c>
      <c r="L7" s="4">
        <v>474</v>
      </c>
      <c r="M7" s="4">
        <v>474</v>
      </c>
      <c r="N7" s="4" t="s">
        <v>58</v>
      </c>
      <c r="O7" s="4" t="s">
        <v>32</v>
      </c>
      <c r="P7" s="4" t="s">
        <v>33</v>
      </c>
      <c r="Q7" s="4">
        <v>0</v>
      </c>
      <c r="R7" s="7">
        <v>44654</v>
      </c>
      <c r="S7" s="6">
        <v>44670</v>
      </c>
      <c r="T7" s="4" t="s">
        <v>34</v>
      </c>
      <c r="U7" s="4">
        <v>474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44654</v>
      </c>
      <c r="G8" s="6">
        <v>44655</v>
      </c>
      <c r="H8" s="4">
        <v>3</v>
      </c>
      <c r="I8" s="4">
        <v>1</v>
      </c>
      <c r="J8" s="4">
        <v>3</v>
      </c>
      <c r="K8" s="4" t="s">
        <v>30</v>
      </c>
      <c r="L8" s="4">
        <v>1056</v>
      </c>
      <c r="M8" s="4">
        <v>1056</v>
      </c>
      <c r="N8" s="4" t="s">
        <v>63</v>
      </c>
      <c r="O8" s="4" t="s">
        <v>32</v>
      </c>
      <c r="P8" s="4" t="s">
        <v>33</v>
      </c>
      <c r="Q8" s="4">
        <v>0</v>
      </c>
      <c r="R8" s="7">
        <v>44654</v>
      </c>
      <c r="S8" s="6">
        <v>44670</v>
      </c>
      <c r="T8" s="4" t="s">
        <v>34</v>
      </c>
      <c r="U8" s="4">
        <v>1056</v>
      </c>
      <c r="V8" s="4">
        <v>0</v>
      </c>
      <c r="W8" s="4">
        <v>0</v>
      </c>
      <c r="X8" s="4" t="s">
        <v>36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44654</v>
      </c>
      <c r="G9" s="6">
        <v>44655</v>
      </c>
      <c r="H9" s="4">
        <v>1</v>
      </c>
      <c r="I9" s="4">
        <v>1</v>
      </c>
      <c r="J9" s="4">
        <v>1</v>
      </c>
      <c r="K9" s="4" t="s">
        <v>30</v>
      </c>
      <c r="L9" s="4">
        <v>360.22</v>
      </c>
      <c r="M9" s="4">
        <v>360.22</v>
      </c>
      <c r="N9" s="4" t="s">
        <v>68</v>
      </c>
      <c r="O9" s="4" t="s">
        <v>32</v>
      </c>
      <c r="P9" s="4" t="s">
        <v>33</v>
      </c>
      <c r="Q9" s="4">
        <v>0</v>
      </c>
      <c r="R9" s="7">
        <v>44654</v>
      </c>
      <c r="S9" s="6">
        <v>44670</v>
      </c>
      <c r="T9" s="4" t="s">
        <v>34</v>
      </c>
      <c r="U9" s="4">
        <v>360.22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44654</v>
      </c>
      <c r="G10" s="6">
        <v>44655</v>
      </c>
      <c r="H10" s="4">
        <v>1</v>
      </c>
      <c r="I10" s="4">
        <v>1</v>
      </c>
      <c r="J10" s="4">
        <v>1</v>
      </c>
      <c r="K10" s="4" t="s">
        <v>30</v>
      </c>
      <c r="L10" s="4">
        <v>199.61</v>
      </c>
      <c r="M10" s="4">
        <v>199.61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44654</v>
      </c>
      <c r="S10" s="6">
        <v>44670</v>
      </c>
      <c r="T10" s="4" t="s">
        <v>34</v>
      </c>
      <c r="U10" s="4">
        <v>199.61</v>
      </c>
      <c r="V10" s="4">
        <v>0</v>
      </c>
      <c r="W10" s="4">
        <v>0</v>
      </c>
      <c r="X10" s="4" t="s">
        <v>36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3" sqref="A13:G17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hidden="1" spans="1:9">
      <c r="A2" s="5">
        <v>17726743730</v>
      </c>
      <c r="B2" s="6">
        <v>44653</v>
      </c>
      <c r="C2" s="6">
        <v>44655</v>
      </c>
      <c r="D2" s="4">
        <v>0</v>
      </c>
      <c r="E2" s="4" t="str">
        <f>VLOOKUP(A2,HOP!A:L,12,0)</f>
        <v>0.00</v>
      </c>
      <c r="F2" s="4" t="str">
        <f>VLOOKUP(A2,HOP!A:C,3,0)</f>
        <v>2486351</v>
      </c>
      <c r="G2" s="4">
        <f>D2-E2</f>
        <v>0</v>
      </c>
      <c r="H2" s="4" t="str">
        <f>$H$1&amp;F2</f>
        <v>，2486351</v>
      </c>
      <c r="I2" s="4" t="str">
        <f>VLOOKUP(A2,HOP!A:U,21,0)</f>
        <v>直连</v>
      </c>
    </row>
    <row r="3" s="4" customFormat="1" spans="1:9">
      <c r="A3" s="5">
        <v>17742220037</v>
      </c>
      <c r="B3" s="6">
        <v>44651</v>
      </c>
      <c r="C3" s="6">
        <v>44655</v>
      </c>
      <c r="D3" s="4">
        <v>1032.44</v>
      </c>
      <c r="E3" s="4" t="str">
        <f>VLOOKUP(A3,HOP!A:L,12,0)</f>
        <v>1032.44</v>
      </c>
      <c r="F3" s="4" t="str">
        <f>VLOOKUP(A3,HOP!A:C,3,0)</f>
        <v>2491168</v>
      </c>
      <c r="G3" s="4">
        <f t="shared" ref="G3:G9" si="0">D3-E3</f>
        <v>0</v>
      </c>
      <c r="H3" s="4" t="str">
        <f t="shared" ref="H3:H9" si="1">$H$1&amp;F3</f>
        <v>，2491168</v>
      </c>
      <c r="I3" s="4" t="str">
        <f>VLOOKUP(A3,HOP!A:U,21,0)</f>
        <v>直连</v>
      </c>
    </row>
    <row r="4" s="4" customFormat="1" spans="1:9">
      <c r="A4" s="5">
        <v>17743513428</v>
      </c>
      <c r="B4" s="6">
        <v>44653</v>
      </c>
      <c r="C4" s="6">
        <v>44655</v>
      </c>
      <c r="D4" s="4">
        <v>1894.76</v>
      </c>
      <c r="E4" s="4" t="str">
        <f>VLOOKUP(A4,HOP!A:L,12,0)</f>
        <v>1894.76</v>
      </c>
      <c r="F4" s="4" t="str">
        <f>VLOOKUP(A4,HOP!A:C,3,0)</f>
        <v>2492044</v>
      </c>
      <c r="G4" s="4">
        <f t="shared" si="0"/>
        <v>0</v>
      </c>
      <c r="H4" s="4" t="str">
        <f t="shared" si="1"/>
        <v>，2492044</v>
      </c>
      <c r="I4" s="4" t="str">
        <f>VLOOKUP(A4,HOP!A:U,21,0)</f>
        <v>直连</v>
      </c>
    </row>
    <row r="5" s="4" customFormat="1" spans="1:9">
      <c r="A5" s="5">
        <v>17752225170</v>
      </c>
      <c r="B5" s="6">
        <v>44654</v>
      </c>
      <c r="C5" s="6">
        <v>44655</v>
      </c>
      <c r="D5" s="4">
        <v>102.74</v>
      </c>
      <c r="E5" s="4" t="str">
        <f>VLOOKUP(A5,HOP!A:L,12,0)</f>
        <v>102.74</v>
      </c>
      <c r="F5" s="4" t="str">
        <f>VLOOKUP(A5,HOP!A:C,3,0)</f>
        <v>2494678</v>
      </c>
      <c r="G5" s="4">
        <f t="shared" si="0"/>
        <v>0</v>
      </c>
      <c r="H5" s="4" t="str">
        <f t="shared" si="1"/>
        <v>，2494678</v>
      </c>
      <c r="I5" s="4" t="str">
        <f>VLOOKUP(A5,HOP!A:U,21,0)</f>
        <v>直连</v>
      </c>
    </row>
    <row r="6" s="4" customFormat="1" spans="1:9">
      <c r="A6" s="5">
        <v>17753403041</v>
      </c>
      <c r="B6" s="6">
        <v>44654</v>
      </c>
      <c r="C6" s="6">
        <v>44655</v>
      </c>
      <c r="D6" s="4">
        <v>474</v>
      </c>
      <c r="E6" s="4" t="str">
        <f>VLOOKUP(A6,HOP!A:L,12,0)</f>
        <v>474.00</v>
      </c>
      <c r="F6" s="4" t="str">
        <f>VLOOKUP(A6,HOP!A:C,3,0)</f>
        <v>2495184</v>
      </c>
      <c r="G6" s="4">
        <f t="shared" si="0"/>
        <v>0</v>
      </c>
      <c r="H6" s="4" t="str">
        <f t="shared" si="1"/>
        <v>，2495184</v>
      </c>
      <c r="I6" s="4" t="str">
        <f>VLOOKUP(A6,HOP!A:U,21,0)</f>
        <v>直采</v>
      </c>
    </row>
    <row r="7" s="4" customFormat="1" hidden="1" spans="1:10">
      <c r="A7" s="5">
        <v>17753751827</v>
      </c>
      <c r="B7" s="6">
        <v>44654</v>
      </c>
      <c r="C7" s="6">
        <v>44655</v>
      </c>
      <c r="D7" s="4">
        <v>1056</v>
      </c>
      <c r="E7" s="4">
        <v>1056</v>
      </c>
      <c r="F7" s="8" t="s">
        <v>76</v>
      </c>
      <c r="G7" s="4">
        <f t="shared" si="0"/>
        <v>0</v>
      </c>
      <c r="H7" s="4" t="str">
        <f t="shared" si="1"/>
        <v>，202204031250370025</v>
      </c>
      <c r="I7" s="4" t="e">
        <f>VLOOKUP(A7,HOP!A:U,21,0)</f>
        <v>#N/A</v>
      </c>
      <c r="J7" s="4">
        <v>4.3</v>
      </c>
    </row>
    <row r="8" s="4" customFormat="1" spans="1:9">
      <c r="A8" s="5">
        <v>17754030831</v>
      </c>
      <c r="B8" s="6">
        <v>44654</v>
      </c>
      <c r="C8" s="6">
        <v>44655</v>
      </c>
      <c r="D8" s="4">
        <v>360.22</v>
      </c>
      <c r="E8" s="4" t="str">
        <f>VLOOKUP(A8,HOP!A:L,12,0)</f>
        <v>360.22</v>
      </c>
      <c r="F8" s="4" t="str">
        <f>VLOOKUP(A8,HOP!A:C,3,0)</f>
        <v>2495564</v>
      </c>
      <c r="G8" s="4">
        <f t="shared" si="0"/>
        <v>0</v>
      </c>
      <c r="H8" s="4" t="str">
        <f t="shared" si="1"/>
        <v>，2495564</v>
      </c>
      <c r="I8" s="4" t="str">
        <f>VLOOKUP(A8,HOP!A:U,21,0)</f>
        <v>直采</v>
      </c>
    </row>
    <row r="9" s="4" customFormat="1" spans="1:9">
      <c r="A9" s="5">
        <v>17759162781</v>
      </c>
      <c r="B9" s="6">
        <v>44654</v>
      </c>
      <c r="C9" s="6">
        <v>44655</v>
      </c>
      <c r="D9" s="4">
        <v>199.61</v>
      </c>
      <c r="E9" s="4" t="str">
        <f>VLOOKUP(A9,HOP!A:L,12,0)</f>
        <v>199.61</v>
      </c>
      <c r="F9" s="4" t="str">
        <f>VLOOKUP(A9,HOP!A:C,3,0)</f>
        <v>2495867</v>
      </c>
      <c r="G9" s="4">
        <f t="shared" si="0"/>
        <v>0</v>
      </c>
      <c r="H9" s="4" t="str">
        <f t="shared" si="1"/>
        <v>，2495867</v>
      </c>
      <c r="I9" s="4" t="str">
        <f>VLOOKUP(A9,HOP!A:U,21,0)</f>
        <v>直连</v>
      </c>
    </row>
    <row r="11" spans="4:4">
      <c r="D11" s="4">
        <f>SUM(D2:D10)</f>
        <v>5119.77</v>
      </c>
    </row>
    <row r="13" spans="1:6">
      <c r="A13" s="4" t="s">
        <v>77</v>
      </c>
      <c r="E13" s="4">
        <v>834.22</v>
      </c>
      <c r="F13" s="4">
        <v>1025.3</v>
      </c>
    </row>
    <row r="14" spans="1:6">
      <c r="A14" s="4" t="s">
        <v>78</v>
      </c>
      <c r="E14" s="4">
        <v>3229.55</v>
      </c>
      <c r="F14" s="4">
        <v>3969.31</v>
      </c>
    </row>
    <row r="15" spans="1:6">
      <c r="A15" s="4" t="s">
        <v>79</v>
      </c>
      <c r="E15" s="4">
        <v>1056</v>
      </c>
      <c r="F15" s="4">
        <v>1297.88</v>
      </c>
    </row>
    <row r="16" spans="1:6">
      <c r="A16" s="4" t="s">
        <v>80</v>
      </c>
      <c r="E16" s="4">
        <f>SUBTOTAL(9,E13:E15)</f>
        <v>5119.77</v>
      </c>
      <c r="F16" s="4">
        <f>SUBTOTAL(9,F13:F15)</f>
        <v>6292.49</v>
      </c>
    </row>
    <row r="17" spans="1:1">
      <c r="A17" s="4" t="s">
        <v>81</v>
      </c>
    </row>
  </sheetData>
  <autoFilter ref="A1:X9">
    <filterColumn colId="3">
      <filters>
        <filter val="199.61"/>
        <filter val="360.22"/>
        <filter val="474"/>
        <filter val="102.74"/>
        <filter val="1032.44"/>
        <filter val="1894.76"/>
      </filters>
    </filterColumn>
    <filterColumn colId="8">
      <filters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E33" sqref="E33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</row>
    <row r="2" s="1" customFormat="1" spans="1:21">
      <c r="A2" s="3">
        <v>17759162781</v>
      </c>
      <c r="B2" s="1" t="s">
        <v>100</v>
      </c>
      <c r="C2" s="1" t="s">
        <v>101</v>
      </c>
      <c r="D2" s="1" t="s">
        <v>102</v>
      </c>
      <c r="E2" s="1" t="s">
        <v>74</v>
      </c>
      <c r="F2" s="1" t="s">
        <v>100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</row>
    <row r="3" s="1" customFormat="1" spans="1:21">
      <c r="A3" s="3">
        <v>17754030831</v>
      </c>
      <c r="B3" s="1" t="s">
        <v>100</v>
      </c>
      <c r="C3" s="1" t="s">
        <v>115</v>
      </c>
      <c r="D3" s="1" t="s">
        <v>116</v>
      </c>
      <c r="E3" s="1" t="s">
        <v>68</v>
      </c>
      <c r="F3" s="1" t="s">
        <v>100</v>
      </c>
      <c r="G3" s="1" t="s">
        <v>103</v>
      </c>
      <c r="H3" s="1" t="s">
        <v>104</v>
      </c>
      <c r="I3" s="1" t="s">
        <v>117</v>
      </c>
      <c r="J3" s="1" t="s">
        <v>106</v>
      </c>
      <c r="K3" s="1" t="s">
        <v>117</v>
      </c>
      <c r="L3" s="1" t="s">
        <v>117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118</v>
      </c>
      <c r="S3" s="1" t="s">
        <v>112</v>
      </c>
      <c r="T3" s="1" t="s">
        <v>113</v>
      </c>
      <c r="U3" s="1" t="s">
        <v>119</v>
      </c>
    </row>
    <row r="4" s="1" customFormat="1" spans="1:21">
      <c r="A4" s="3">
        <v>17753403041</v>
      </c>
      <c r="B4" s="1" t="s">
        <v>100</v>
      </c>
      <c r="C4" s="1" t="s">
        <v>120</v>
      </c>
      <c r="D4" s="1" t="s">
        <v>121</v>
      </c>
      <c r="E4" s="1" t="s">
        <v>58</v>
      </c>
      <c r="F4" s="1" t="s">
        <v>100</v>
      </c>
      <c r="G4" s="1" t="s">
        <v>103</v>
      </c>
      <c r="H4" s="1" t="s">
        <v>104</v>
      </c>
      <c r="I4" s="1" t="s">
        <v>122</v>
      </c>
      <c r="J4" s="1" t="s">
        <v>106</v>
      </c>
      <c r="K4" s="1" t="s">
        <v>122</v>
      </c>
      <c r="L4" s="1" t="s">
        <v>122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123</v>
      </c>
      <c r="S4" s="1" t="s">
        <v>112</v>
      </c>
      <c r="T4" s="1" t="s">
        <v>113</v>
      </c>
      <c r="U4" s="1" t="s">
        <v>119</v>
      </c>
    </row>
    <row r="5" s="1" customFormat="1" spans="1:21">
      <c r="A5" s="3">
        <v>17752225170</v>
      </c>
      <c r="B5" s="1" t="s">
        <v>124</v>
      </c>
      <c r="C5" s="1" t="s">
        <v>125</v>
      </c>
      <c r="D5" s="1" t="s">
        <v>126</v>
      </c>
      <c r="E5" s="1" t="s">
        <v>53</v>
      </c>
      <c r="F5" s="1" t="s">
        <v>100</v>
      </c>
      <c r="G5" s="1" t="s">
        <v>103</v>
      </c>
      <c r="H5" s="1" t="s">
        <v>104</v>
      </c>
      <c r="I5" s="1" t="s">
        <v>127</v>
      </c>
      <c r="J5" s="1" t="s">
        <v>106</v>
      </c>
      <c r="K5" s="1" t="s">
        <v>127</v>
      </c>
      <c r="L5" s="1" t="s">
        <v>127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128</v>
      </c>
      <c r="S5" s="1" t="s">
        <v>112</v>
      </c>
      <c r="T5" s="1" t="s">
        <v>113</v>
      </c>
      <c r="U5" s="1" t="s">
        <v>114</v>
      </c>
    </row>
    <row r="6" s="1" customFormat="1" spans="1:21">
      <c r="A6" s="3">
        <v>17743513428</v>
      </c>
      <c r="B6" s="1" t="s">
        <v>129</v>
      </c>
      <c r="C6" s="1" t="s">
        <v>130</v>
      </c>
      <c r="D6" s="1" t="s">
        <v>131</v>
      </c>
      <c r="E6" s="1" t="s">
        <v>132</v>
      </c>
      <c r="F6" s="1" t="s">
        <v>124</v>
      </c>
      <c r="G6" s="1" t="s">
        <v>103</v>
      </c>
      <c r="H6" s="1" t="s">
        <v>104</v>
      </c>
      <c r="I6" s="1" t="s">
        <v>133</v>
      </c>
      <c r="J6" s="1" t="s">
        <v>106</v>
      </c>
      <c r="K6" s="1" t="s">
        <v>133</v>
      </c>
      <c r="L6" s="1" t="s">
        <v>133</v>
      </c>
      <c r="M6" s="1" t="s">
        <v>107</v>
      </c>
      <c r="N6" s="1" t="s">
        <v>107</v>
      </c>
      <c r="O6" s="1" t="s">
        <v>108</v>
      </c>
      <c r="P6" s="1" t="s">
        <v>109</v>
      </c>
      <c r="Q6" s="1" t="s">
        <v>110</v>
      </c>
      <c r="R6" s="1" t="s">
        <v>134</v>
      </c>
      <c r="S6" s="1" t="s">
        <v>112</v>
      </c>
      <c r="T6" s="1" t="s">
        <v>113</v>
      </c>
      <c r="U6" s="1" t="s">
        <v>114</v>
      </c>
    </row>
    <row r="7" s="1" customFormat="1" spans="1:21">
      <c r="A7" s="3">
        <v>17742220037</v>
      </c>
      <c r="B7" s="1" t="s">
        <v>129</v>
      </c>
      <c r="C7" s="1" t="s">
        <v>135</v>
      </c>
      <c r="D7" s="1" t="s">
        <v>136</v>
      </c>
      <c r="E7" s="1" t="s">
        <v>41</v>
      </c>
      <c r="F7" s="1" t="s">
        <v>129</v>
      </c>
      <c r="G7" s="1" t="s">
        <v>103</v>
      </c>
      <c r="H7" s="1" t="s">
        <v>104</v>
      </c>
      <c r="I7" s="1" t="s">
        <v>137</v>
      </c>
      <c r="J7" s="1" t="s">
        <v>106</v>
      </c>
      <c r="K7" s="1" t="s">
        <v>137</v>
      </c>
      <c r="L7" s="1" t="s">
        <v>137</v>
      </c>
      <c r="M7" s="1" t="s">
        <v>107</v>
      </c>
      <c r="N7" s="1" t="s">
        <v>107</v>
      </c>
      <c r="O7" s="1" t="s">
        <v>108</v>
      </c>
      <c r="P7" s="1" t="s">
        <v>109</v>
      </c>
      <c r="Q7" s="1" t="s">
        <v>110</v>
      </c>
      <c r="R7" s="1" t="s">
        <v>138</v>
      </c>
      <c r="S7" s="1" t="s">
        <v>112</v>
      </c>
      <c r="T7" s="1" t="s">
        <v>113</v>
      </c>
      <c r="U7" s="1" t="s">
        <v>114</v>
      </c>
    </row>
    <row r="8" s="1" customFormat="1" spans="1:21">
      <c r="A8" s="3">
        <v>17726743730</v>
      </c>
      <c r="B8" s="1" t="s">
        <v>139</v>
      </c>
      <c r="C8" s="1" t="s">
        <v>140</v>
      </c>
      <c r="D8" s="1" t="s">
        <v>141</v>
      </c>
      <c r="E8" s="1" t="s">
        <v>31</v>
      </c>
      <c r="F8" s="1" t="s">
        <v>124</v>
      </c>
      <c r="G8" s="1" t="s">
        <v>103</v>
      </c>
      <c r="H8" s="1" t="s">
        <v>104</v>
      </c>
      <c r="I8" s="1" t="s">
        <v>108</v>
      </c>
      <c r="J8" s="1" t="s">
        <v>106</v>
      </c>
      <c r="K8" s="1" t="s">
        <v>108</v>
      </c>
      <c r="L8" s="1" t="s">
        <v>108</v>
      </c>
      <c r="M8" s="1" t="s">
        <v>107</v>
      </c>
      <c r="N8" s="1" t="s">
        <v>107</v>
      </c>
      <c r="O8" s="1" t="s">
        <v>108</v>
      </c>
      <c r="P8" s="1" t="s">
        <v>109</v>
      </c>
      <c r="Q8" s="1" t="s">
        <v>110</v>
      </c>
      <c r="R8" s="1" t="s">
        <v>142</v>
      </c>
      <c r="S8" s="1" t="s">
        <v>112</v>
      </c>
      <c r="T8" s="1" t="s">
        <v>113</v>
      </c>
      <c r="U8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2022-04-19T01:19:18Z</dcterms:created>
  <dcterms:modified xsi:type="dcterms:W3CDTF">2022-04-19T01:28:00Z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DC85FAE56D314E08ACB51809BBF4F9EF</vt:lpwstr>
  </property>
  <property fmtid="{D5CDD505-2E9C-101B-9397-08002B2CF9AE}" pid="3" name="KSOProductBuildVer">
    <vt:lpwstr>2052-11.1.0.11636</vt:lpwstr>
  </property>
</Properties>
</file>