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</definedName>
  </definedNames>
  <calcPr calcId="144525"/>
</workbook>
</file>

<file path=xl/sharedStrings.xml><?xml version="1.0" encoding="utf-8"?>
<sst xmlns="http://schemas.openxmlformats.org/spreadsheetml/2006/main" count="851" uniqueCount="252">
  <si>
    <t>去哪儿网酒店预付对账单</t>
  </si>
  <si>
    <t>供应商名称：</t>
  </si>
  <si>
    <t>汇趣住</t>
  </si>
  <si>
    <t>结算周期：</t>
  </si>
  <si>
    <t>2022-04-20至2022-04-21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</si>
  <si>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</si>
  <si>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</si>
  <si>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</si>
  <si>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</si>
  <si>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</si>
  <si>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</si>
  <si>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</si>
  <si>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</si>
  <si>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</si>
  <si>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</si>
  <si>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</si>
  <si>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</si>
  <si>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</si>
  <si>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</si>
  <si>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</si>
  <si>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¥3,678.00</t>
  </si>
  <si>
    <t>¥479.00</t>
  </si>
  <si>
    <t>¥3,199.00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</si>
  <si>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</si>
  <si>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</si>
  <si>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</si>
  <si>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</si>
  <si>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</si>
  <si>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</si>
  <si>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</si>
  <si>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</si>
  <si>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</si>
  <si>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</si>
  <si>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</si>
  <si>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</si>
  <si>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</si>
  <si>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</si>
  <si>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</si>
  <si>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</si>
  <si>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</si>
  <si>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</si>
  <si>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</si>
  <si>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</si>
  <si>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</si>
  <si>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</si>
  <si>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</si>
  <si>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</si>
  <si>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</si>
  <si>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</si>
  <si>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</si>
  <si>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</si>
  <si>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</si>
  <si>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</si>
  <si>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</si>
  <si>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</si>
  <si>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</si>
  <si>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</si>
  <si>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</si>
  <si>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</si>
  <si>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</si>
  <si>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</si>
  <si>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</si>
  <si>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</si>
  <si>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</si>
  <si>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</si>
  <si>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</si>
  <si>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</si>
  <si>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</si>
  <si>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</si>
  <si>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</si>
  <si>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102972267823</t>
  </si>
  <si>
    <t>酒店预付</t>
  </si>
  <si>
    <t>否</t>
  </si>
  <si>
    <t>普通</t>
  </si>
  <si>
    <t>433826029</t>
  </si>
  <si>
    <t>五莲良友大酒店</t>
  </si>
  <si>
    <t>1639468</t>
  </si>
  <si>
    <t>焦伟</t>
  </si>
  <si>
    <t>2022-04-19</t>
  </si>
  <si>
    <t>2022-04-21</t>
  </si>
  <si>
    <t>¥224.00</t>
  </si>
  <si>
    <t>¥30.00</t>
  </si>
  <si>
    <t>¥194.00</t>
  </si>
  <si>
    <t>特惠大床房</t>
  </si>
  <si>
    <t>WEBSITE</t>
  </si>
  <si>
    <t>102972300739</t>
  </si>
  <si>
    <t>375505683</t>
  </si>
  <si>
    <t>宸玥博辰酒店(成都国色天乡店)</t>
  </si>
  <si>
    <t>葛万友</t>
  </si>
  <si>
    <t>¥284.00</t>
  </si>
  <si>
    <t>¥38.00</t>
  </si>
  <si>
    <t>¥246.00</t>
  </si>
  <si>
    <t>格菲双床房</t>
  </si>
  <si>
    <t>102972334762</t>
  </si>
  <si>
    <t>381676822</t>
  </si>
  <si>
    <t>深圳瑞都酒店</t>
  </si>
  <si>
    <t>王鹏</t>
  </si>
  <si>
    <t>¥206.00</t>
  </si>
  <si>
    <t>¥28.00</t>
  </si>
  <si>
    <t>¥178.00</t>
  </si>
  <si>
    <t>高级大床房</t>
  </si>
  <si>
    <t>102972504000</t>
  </si>
  <si>
    <t>384526719</t>
  </si>
  <si>
    <t>南通新月宾馆</t>
  </si>
  <si>
    <t>潘永康</t>
  </si>
  <si>
    <t>¥202.00</t>
  </si>
  <si>
    <t>¥174.00</t>
  </si>
  <si>
    <t>舒适大床房</t>
  </si>
  <si>
    <t>102972764208</t>
  </si>
  <si>
    <t>384568428</t>
  </si>
  <si>
    <t>奇台51精品酒店</t>
  </si>
  <si>
    <t>徐斌</t>
  </si>
  <si>
    <t>¥210.00</t>
  </si>
  <si>
    <t>¥182.00</t>
  </si>
  <si>
    <t>经济标准间</t>
  </si>
  <si>
    <t>102971064136</t>
  </si>
  <si>
    <t>384530262</t>
  </si>
  <si>
    <t>华宁人和酒店</t>
  </si>
  <si>
    <t>王维</t>
  </si>
  <si>
    <t>2022-04-18</t>
  </si>
  <si>
    <t>¥522.00</t>
  </si>
  <si>
    <t>¥69.00</t>
  </si>
  <si>
    <t>¥453.00</t>
  </si>
  <si>
    <t>阳光花园房</t>
  </si>
  <si>
    <t>102971635334</t>
  </si>
  <si>
    <t>384642774</t>
  </si>
  <si>
    <t>青岛花朵快捷酒店</t>
  </si>
  <si>
    <t>李振华</t>
  </si>
  <si>
    <t>¥180.00</t>
  </si>
  <si>
    <t>¥6.00</t>
  </si>
  <si>
    <t>经济大床房(无窗)</t>
  </si>
  <si>
    <t>102972326733</t>
  </si>
  <si>
    <t>375512925</t>
  </si>
  <si>
    <t>广州贵友旅店</t>
  </si>
  <si>
    <t>欧阳吉|余虽青</t>
  </si>
  <si>
    <t>¥572.00</t>
  </si>
  <si>
    <t>¥76.00</t>
  </si>
  <si>
    <t>¥496.00</t>
  </si>
  <si>
    <t>标准双人间</t>
  </si>
  <si>
    <t>102972898361</t>
  </si>
  <si>
    <t>384584133</t>
  </si>
  <si>
    <t>乐东皇室度假酒店</t>
  </si>
  <si>
    <t>危建勋</t>
  </si>
  <si>
    <t>¥156.00</t>
  </si>
  <si>
    <t>¥22.00</t>
  </si>
  <si>
    <t>¥134.00</t>
  </si>
  <si>
    <t>特惠皇室尊享大床房</t>
  </si>
  <si>
    <t>102973204181</t>
  </si>
  <si>
    <t>375505752</t>
  </si>
  <si>
    <t>维也纳国际酒店(重庆冉家坝店)</t>
  </si>
  <si>
    <t>曾庆</t>
  </si>
  <si>
    <t>2022-04-20</t>
  </si>
  <si>
    <t>¥305.00</t>
  </si>
  <si>
    <t>¥42.00</t>
  </si>
  <si>
    <t>¥263.00</t>
  </si>
  <si>
    <t>102973841220</t>
  </si>
  <si>
    <t>郭飞|陈金品</t>
  </si>
  <si>
    <t>¥610.00</t>
  </si>
  <si>
    <t>¥84.00</t>
  </si>
  <si>
    <t>¥526.00</t>
  </si>
  <si>
    <t>豪华大床房</t>
  </si>
  <si>
    <t>102970028166</t>
  </si>
  <si>
    <t>321305872</t>
  </si>
  <si>
    <t>成都奥伦天立酒店公寓</t>
  </si>
  <si>
    <t>赵茂秀</t>
  </si>
  <si>
    <t>2022-04-17</t>
  </si>
  <si>
    <t>¥102.00</t>
  </si>
  <si>
    <t>¥14.00</t>
  </si>
  <si>
    <t>¥88.00</t>
  </si>
  <si>
    <t>单间</t>
  </si>
  <si>
    <t>102972513006</t>
  </si>
  <si>
    <t>389086884</t>
  </si>
  <si>
    <t>如家睿柏·云酒店(沅江店)</t>
  </si>
  <si>
    <t>王业军</t>
  </si>
  <si>
    <t>¥105.00</t>
  </si>
  <si>
    <t>¥91.00</t>
  </si>
  <si>
    <t>经济大床房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</si>
  <si>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</si>
  <si>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</si>
  <si>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</si>
  <si>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</si>
  <si>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</si>
  <si>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</si>
  <si>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</si>
  <si>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</si>
  <si>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</si>
  <si>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</si>
  <si>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</si>
  <si>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A220422091806481</t>
  </si>
  <si>
    <r>
      <t>总计：</t>
    </r>
    <r>
      <rPr>
        <sz val="10"/>
        <rFont val="Arial"/>
        <charset val="134"/>
      </rPr>
      <t>3199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</si>
  <si>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</si>
  <si>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</si>
  <si>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</si>
  <si>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</si>
  <si>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</si>
  <si>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</si>
  <si>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</si>
  <si>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</si>
  <si>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</si>
  <si>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</si>
  <si>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</si>
  <si>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</si>
  <si>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</si>
  <si>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</si>
  <si>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</si>
  <si>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</si>
  <si>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</si>
  <si>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2519163</t>
  </si>
  <si>
    <t>--</t>
  </si>
  <si>
    <t>263.00</t>
  </si>
  <si>
    <t>RMB</t>
  </si>
  <si>
    <t>0</t>
  </si>
  <si>
    <t>0.00</t>
  </si>
  <si>
    <t>汇趣住国内直连</t>
  </si>
  <si>
    <t>01.011247</t>
  </si>
  <si>
    <t>2022-04-20 22:58:27</t>
  </si>
  <si>
    <t>直连</t>
  </si>
  <si>
    <t>2518075</t>
  </si>
  <si>
    <t>欧阳吉,余虽青</t>
  </si>
  <si>
    <t>496.00</t>
  </si>
  <si>
    <t>2022-04-19 18:24:04</t>
  </si>
  <si>
    <t>2517866</t>
  </si>
  <si>
    <t>134.00</t>
  </si>
  <si>
    <t>2022-04-19 16:16:08</t>
  </si>
  <si>
    <t>2517708</t>
  </si>
  <si>
    <t>178.00</t>
  </si>
  <si>
    <t>2022-04-19 14:22:12</t>
  </si>
  <si>
    <t>2517607</t>
  </si>
  <si>
    <t>182.00</t>
  </si>
  <si>
    <t>2022-04-19 13:07:31</t>
  </si>
  <si>
    <t>2517586</t>
  </si>
  <si>
    <t>良友大酒店</t>
  </si>
  <si>
    <t>194.00</t>
  </si>
  <si>
    <t>2022-04-19 12:56:56</t>
  </si>
  <si>
    <t>2517499</t>
  </si>
  <si>
    <t>174.00</t>
  </si>
  <si>
    <t>2022-04-19 11:57:50</t>
  </si>
  <si>
    <t>2519096</t>
  </si>
  <si>
    <t>郭飞,陈金品</t>
  </si>
  <si>
    <t>526.00</t>
  </si>
  <si>
    <t>2022-04-20 21:37:02</t>
  </si>
  <si>
    <t>2517339</t>
  </si>
  <si>
    <t>246.00</t>
  </si>
  <si>
    <t>2022-04-19 09:48:29</t>
  </si>
  <si>
    <t>2516814</t>
  </si>
  <si>
    <t>453.00</t>
  </si>
  <si>
    <t>2022-04-18 20:12:01</t>
  </si>
  <si>
    <t>2516534</t>
  </si>
  <si>
    <t>2022-04-18 17:35:14</t>
  </si>
  <si>
    <t>2515492</t>
  </si>
  <si>
    <t>88.00</t>
  </si>
  <si>
    <t>2022-04-17 22:21:48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</si>
</sst>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5" borderId="11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20" borderId="10" applyNumberFormat="0" applyAlignment="0" applyProtection="0">
      <alignment vertical="center"/>
    </xf>
    <xf numFmtId="0" fontId="33" fillId="26" borderId="1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2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2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98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2</v>
      </c>
      <c r="N6" s="7" t="s">
        <v>78</v>
      </c>
      <c r="O6" s="7" t="s">
        <v>78</v>
      </c>
      <c r="P6" s="7" t="s">
        <v>79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98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3</v>
      </c>
      <c r="N7" s="7" t="s">
        <v>119</v>
      </c>
      <c r="O7" s="7" t="s">
        <v>119</v>
      </c>
      <c r="P7" s="7" t="s">
        <v>79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2</v>
      </c>
      <c r="N8" s="7" t="s">
        <v>119</v>
      </c>
      <c r="O8" s="7" t="s">
        <v>78</v>
      </c>
      <c r="P8" s="7" t="s">
        <v>79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106</v>
      </c>
      <c r="AD8" t="s">
        <v>6</v>
      </c>
      <c r="AE8" t="s">
        <v>130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2</v>
      </c>
      <c r="M9" s="7">
        <v>2</v>
      </c>
      <c r="N9" s="7" t="s">
        <v>78</v>
      </c>
      <c r="O9" s="7" t="s">
        <v>78</v>
      </c>
      <c r="P9" s="7" t="s">
        <v>79</v>
      </c>
      <c r="Q9" s="7"/>
      <c r="R9" s="11" t="s">
        <v>135</v>
      </c>
      <c r="S9" s="12" t="s">
        <v>19</v>
      </c>
      <c r="T9" s="7"/>
      <c r="U9" s="11" t="s">
        <v>19</v>
      </c>
      <c r="V9" s="11" t="s">
        <v>135</v>
      </c>
      <c r="W9" s="12" t="s">
        <v>136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2</v>
      </c>
      <c r="N10" s="7" t="s">
        <v>78</v>
      </c>
      <c r="O10" s="7" t="s">
        <v>78</v>
      </c>
      <c r="P10" s="7" t="s">
        <v>79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151</v>
      </c>
      <c r="O11" s="7" t="s">
        <v>151</v>
      </c>
      <c r="P11" s="7" t="s">
        <v>79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100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148</v>
      </c>
      <c r="H12" s="7" t="s">
        <v>149</v>
      </c>
      <c r="I12" s="7" t="s">
        <v>76</v>
      </c>
      <c r="J12" s="7" t="s">
        <v>2</v>
      </c>
      <c r="K12" s="7" t="s">
        <v>156</v>
      </c>
      <c r="L12" s="7">
        <v>2</v>
      </c>
      <c r="M12" s="7">
        <v>1</v>
      </c>
      <c r="N12" s="7" t="s">
        <v>151</v>
      </c>
      <c r="O12" s="7" t="s">
        <v>151</v>
      </c>
      <c r="P12" s="7" t="s">
        <v>79</v>
      </c>
      <c r="Q12" s="7"/>
      <c r="R12" s="11" t="s">
        <v>157</v>
      </c>
      <c r="S12" s="12" t="s">
        <v>19</v>
      </c>
      <c r="T12" s="7"/>
      <c r="U12" s="11" t="s">
        <v>19</v>
      </c>
      <c r="V12" s="11" t="s">
        <v>157</v>
      </c>
      <c r="W12" s="12" t="s">
        <v>158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162</v>
      </c>
      <c r="H13" s="7" t="s">
        <v>163</v>
      </c>
      <c r="I13" s="7" t="s">
        <v>76</v>
      </c>
      <c r="J13" s="7" t="s">
        <v>2</v>
      </c>
      <c r="K13" s="7" t="s">
        <v>164</v>
      </c>
      <c r="L13" s="7">
        <v>1</v>
      </c>
      <c r="M13" s="7">
        <v>1</v>
      </c>
      <c r="N13" s="7" t="s">
        <v>165</v>
      </c>
      <c r="O13" s="7" t="s">
        <v>151</v>
      </c>
      <c r="P13" s="7" t="s">
        <v>79</v>
      </c>
      <c r="Q13" s="7"/>
      <c r="R13" s="11" t="s">
        <v>166</v>
      </c>
      <c r="S13" s="12" t="s">
        <v>19</v>
      </c>
      <c r="T13" s="7"/>
      <c r="U13" s="11" t="s">
        <v>19</v>
      </c>
      <c r="V13" s="11" t="s">
        <v>166</v>
      </c>
      <c r="W13" s="12" t="s">
        <v>167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78</v>
      </c>
      <c r="O14" s="7" t="s">
        <v>78</v>
      </c>
      <c r="P14" s="7" t="s">
        <v>151</v>
      </c>
      <c r="Q14" s="7"/>
      <c r="R14" s="11" t="s">
        <v>174</v>
      </c>
      <c r="S14" s="12" t="s">
        <v>19</v>
      </c>
      <c r="T14" s="7"/>
      <c r="U14" s="11" t="s">
        <v>19</v>
      </c>
      <c r="V14" s="11" t="s">
        <v>174</v>
      </c>
      <c r="W14" s="12" t="s">
        <v>167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84</v>
      </c>
      <c r="AG14" t="s">
        <v>72</v>
      </c>
      <c r="AH14" t="s">
        <v>19</v>
      </c>
    </row>
    <row r="15" customHeight="1" spans="1:32">
      <c r="A15" s="10" t="s">
        <v>177</v>
      </c>
      <c r="B15" s="10"/>
      <c r="C15" s="10" t="s">
        <v>178</v>
      </c>
      <c r="D15" s="10"/>
      <c r="E15" s="10"/>
      <c r="F15" s="10"/>
      <c r="G15" s="10" t="s">
        <v>178</v>
      </c>
      <c r="H15" s="10" t="s">
        <v>178</v>
      </c>
      <c r="I15" s="10" t="s">
        <v>178</v>
      </c>
      <c r="J15" s="10" t="s">
        <v>178</v>
      </c>
      <c r="K15" s="10" t="s">
        <v>178</v>
      </c>
      <c r="L15" s="10" t="s">
        <v>178</v>
      </c>
      <c r="M15" s="10" t="s">
        <v>178</v>
      </c>
      <c r="N15" s="10" t="s">
        <v>178</v>
      </c>
      <c r="O15" s="10" t="s">
        <v>178</v>
      </c>
      <c r="P15" s="10" t="s">
        <v>178</v>
      </c>
      <c r="Q15" s="10"/>
      <c r="R15" s="13" t="s">
        <v>20</v>
      </c>
      <c r="S15" s="13" t="s">
        <v>19</v>
      </c>
      <c r="T15" s="10" t="s">
        <v>178</v>
      </c>
      <c r="U15" s="13"/>
      <c r="V15" s="13" t="s">
        <v>20</v>
      </c>
      <c r="W15" s="13" t="s">
        <v>21</v>
      </c>
      <c r="X15" s="13"/>
      <c r="Y15" s="13"/>
      <c r="Z15" s="13"/>
      <c r="AA15" s="10"/>
      <c r="AB15" s="13"/>
      <c r="AC15" s="10"/>
      <c r="AD15" s="10" t="s">
        <v>178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179</v>
      </c>
      <c r="B1" s="4" t="s">
        <v>180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181</v>
      </c>
      <c r="H1" s="4" t="s">
        <v>182</v>
      </c>
      <c r="I1" s="4" t="s">
        <v>13</v>
      </c>
      <c r="J1" s="4" t="s">
        <v>17</v>
      </c>
      <c r="K1" s="4" t="s">
        <v>18</v>
      </c>
      <c r="L1" s="9" t="s">
        <v>183</v>
      </c>
      <c r="M1" s="4" t="s">
        <v>184</v>
      </c>
      <c r="N1" s="4" t="s">
        <v>185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20" sqref="A20:A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187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194</v>
      </c>
      <c r="E2" t="str">
        <f>VLOOKUP(A2,HOP!A:L,12,0)</f>
        <v>194.00</v>
      </c>
      <c r="F2" t="str">
        <f>VLOOKUP(A2,HOP!A:C,3,0)</f>
        <v>2517586</v>
      </c>
      <c r="G2">
        <f>D2-E2</f>
        <v>0</v>
      </c>
      <c r="H2" t="str">
        <f>$H$1&amp;F2</f>
        <v>，2517586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246</v>
      </c>
      <c r="E3" t="str">
        <f>VLOOKUP(A3,HOP!A:L,12,0)</f>
        <v>246.00</v>
      </c>
      <c r="F3" t="str">
        <f>VLOOKUP(A3,HOP!A:C,3,0)</f>
        <v>2517339</v>
      </c>
      <c r="G3">
        <f t="shared" ref="G3:G14" si="0">D3-E3</f>
        <v>0</v>
      </c>
      <c r="H3" t="str">
        <f t="shared" ref="H3:H14" si="1">$H$1&amp;F3</f>
        <v>，2517339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178</v>
      </c>
      <c r="E4" t="str">
        <f>VLOOKUP(A4,HOP!A:L,12,0)</f>
        <v>178.00</v>
      </c>
      <c r="F4" t="str">
        <f>VLOOKUP(A4,HOP!A:C,3,0)</f>
        <v>2517708</v>
      </c>
      <c r="G4">
        <f t="shared" si="0"/>
        <v>0</v>
      </c>
      <c r="H4" t="str">
        <f t="shared" si="1"/>
        <v>，2517708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174</v>
      </c>
      <c r="E5" t="str">
        <f>VLOOKUP(A5,HOP!A:L,12,0)</f>
        <v>174.00</v>
      </c>
      <c r="F5" t="str">
        <f>VLOOKUP(A5,HOP!A:C,3,0)</f>
        <v>2517499</v>
      </c>
      <c r="G5">
        <f t="shared" si="0"/>
        <v>0</v>
      </c>
      <c r="H5" t="str">
        <f t="shared" si="1"/>
        <v>，2517499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182</v>
      </c>
      <c r="E6" t="str">
        <f>VLOOKUP(A6,HOP!A:L,12,0)</f>
        <v>182.00</v>
      </c>
      <c r="F6" t="str">
        <f>VLOOKUP(A6,HOP!A:C,3,0)</f>
        <v>2517607</v>
      </c>
      <c r="G6">
        <f t="shared" si="0"/>
        <v>0</v>
      </c>
      <c r="H6" t="str">
        <f t="shared" si="1"/>
        <v>，2517607</v>
      </c>
      <c r="I6" t="str">
        <f>VLOOKUP(A6,HOP!A:U,21,0)</f>
        <v>直连</v>
      </c>
    </row>
    <row r="7" ht="14.25" customHeight="1" spans="1:9">
      <c r="A7" s="6" t="s">
        <v>115</v>
      </c>
      <c r="B7" s="7" t="s">
        <v>119</v>
      </c>
      <c r="C7" s="7" t="s">
        <v>79</v>
      </c>
      <c r="D7" s="3">
        <v>453</v>
      </c>
      <c r="E7" t="str">
        <f>VLOOKUP(A7,HOP!A:L,12,0)</f>
        <v>453.00</v>
      </c>
      <c r="F7" t="str">
        <f>VLOOKUP(A7,HOP!A:C,3,0)</f>
        <v>2516814</v>
      </c>
      <c r="G7">
        <f t="shared" si="0"/>
        <v>0</v>
      </c>
      <c r="H7" t="str">
        <f t="shared" si="1"/>
        <v>，2516814</v>
      </c>
      <c r="I7" t="str">
        <f>VLOOKUP(A7,HOP!A:U,21,0)</f>
        <v>直连</v>
      </c>
    </row>
    <row r="8" ht="14.25" customHeight="1" spans="1:9">
      <c r="A8" s="6" t="s">
        <v>124</v>
      </c>
      <c r="B8" s="7" t="s">
        <v>78</v>
      </c>
      <c r="C8" s="7" t="s">
        <v>79</v>
      </c>
      <c r="D8" s="3">
        <v>174</v>
      </c>
      <c r="E8" t="str">
        <f>VLOOKUP(A8,HOP!A:L,12,0)</f>
        <v>174.00</v>
      </c>
      <c r="F8" t="str">
        <f>VLOOKUP(A8,HOP!A:C,3,0)</f>
        <v>2516534</v>
      </c>
      <c r="G8">
        <f t="shared" si="0"/>
        <v>0</v>
      </c>
      <c r="H8" t="str">
        <f t="shared" si="1"/>
        <v>，2516534</v>
      </c>
      <c r="I8" t="str">
        <f>VLOOKUP(A8,HOP!A:U,21,0)</f>
        <v>直连</v>
      </c>
    </row>
    <row r="9" ht="14.25" customHeight="1" spans="1:9">
      <c r="A9" s="6" t="s">
        <v>131</v>
      </c>
      <c r="B9" s="7" t="s">
        <v>78</v>
      </c>
      <c r="C9" s="7" t="s">
        <v>79</v>
      </c>
      <c r="D9" s="3">
        <v>496</v>
      </c>
      <c r="E9" t="str">
        <f>VLOOKUP(A9,HOP!A:L,12,0)</f>
        <v>496.00</v>
      </c>
      <c r="F9" t="str">
        <f>VLOOKUP(A9,HOP!A:C,3,0)</f>
        <v>2518075</v>
      </c>
      <c r="G9">
        <f t="shared" si="0"/>
        <v>0</v>
      </c>
      <c r="H9" t="str">
        <f t="shared" si="1"/>
        <v>，2518075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78</v>
      </c>
      <c r="C10" s="7" t="s">
        <v>79</v>
      </c>
      <c r="D10" s="3">
        <v>134</v>
      </c>
      <c r="E10" t="str">
        <f>VLOOKUP(A10,HOP!A:L,12,0)</f>
        <v>134.00</v>
      </c>
      <c r="F10" t="str">
        <f>VLOOKUP(A10,HOP!A:C,3,0)</f>
        <v>2517866</v>
      </c>
      <c r="G10">
        <f t="shared" si="0"/>
        <v>0</v>
      </c>
      <c r="H10" t="str">
        <f t="shared" si="1"/>
        <v>，2517866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151</v>
      </c>
      <c r="C11" s="7" t="s">
        <v>79</v>
      </c>
      <c r="D11" s="3">
        <v>263</v>
      </c>
      <c r="E11" t="str">
        <f>VLOOKUP(A11,HOP!A:L,12,0)</f>
        <v>263.00</v>
      </c>
      <c r="F11" t="str">
        <f>VLOOKUP(A11,HOP!A:C,3,0)</f>
        <v>2519163</v>
      </c>
      <c r="G11">
        <f t="shared" si="0"/>
        <v>0</v>
      </c>
      <c r="H11" t="str">
        <f t="shared" si="1"/>
        <v>，2519163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151</v>
      </c>
      <c r="C12" s="7" t="s">
        <v>79</v>
      </c>
      <c r="D12" s="3">
        <v>526</v>
      </c>
      <c r="E12" t="str">
        <f>VLOOKUP(A12,HOP!A:L,12,0)</f>
        <v>526.00</v>
      </c>
      <c r="F12" t="str">
        <f>VLOOKUP(A12,HOP!A:C,3,0)</f>
        <v>2519096</v>
      </c>
      <c r="G12">
        <f t="shared" si="0"/>
        <v>0</v>
      </c>
      <c r="H12" t="str">
        <f t="shared" si="1"/>
        <v>，2519096</v>
      </c>
      <c r="I12" t="str">
        <f>VLOOKUP(A12,HOP!A:U,21,0)</f>
        <v>直连</v>
      </c>
    </row>
    <row r="13" ht="14.25" customHeight="1" spans="1:9">
      <c r="A13" s="6" t="s">
        <v>161</v>
      </c>
      <c r="B13" s="7" t="s">
        <v>151</v>
      </c>
      <c r="C13" s="7" t="s">
        <v>79</v>
      </c>
      <c r="D13" s="3">
        <v>88</v>
      </c>
      <c r="E13" t="str">
        <f>VLOOKUP(A13,HOP!A:L,12,0)</f>
        <v>88.00</v>
      </c>
      <c r="F13" t="str">
        <f>VLOOKUP(A13,HOP!A:C,3,0)</f>
        <v>2515492</v>
      </c>
      <c r="G13">
        <f t="shared" si="0"/>
        <v>0</v>
      </c>
      <c r="H13" t="str">
        <f t="shared" si="1"/>
        <v>，2515492</v>
      </c>
      <c r="I13" t="str">
        <f>VLOOKUP(A13,HOP!A:U,21,0)</f>
        <v>直连</v>
      </c>
    </row>
    <row r="14" ht="14.25" customHeight="1" spans="1:9">
      <c r="A14" s="42" t="s">
        <v>170</v>
      </c>
      <c r="B14" s="7" t="s">
        <v>78</v>
      </c>
      <c r="C14" s="7" t="s">
        <v>151</v>
      </c>
      <c r="D14" s="3">
        <v>91</v>
      </c>
      <c r="E14">
        <v>91</v>
      </c>
      <c r="F14">
        <v>2518116</v>
      </c>
      <c r="G14">
        <f t="shared" si="0"/>
        <v>0</v>
      </c>
      <c r="H14" t="str">
        <f t="shared" si="1"/>
        <v>，2518116</v>
      </c>
      <c r="I14" t="e">
        <f>VLOOKUP(A14,HOP!A:U,21,0)</f>
        <v>#N/A</v>
      </c>
    </row>
    <row r="16" spans="4:4">
      <c r="D16" s="3">
        <f>SUM(D2:D15)</f>
        <v>3199</v>
      </c>
    </row>
    <row r="17" ht="14.25" spans="4:4">
      <c r="D17" s="8" t="s">
        <v>22</v>
      </c>
    </row>
    <row r="20" spans="1:1">
      <c r="A20" t="s">
        <v>188</v>
      </c>
    </row>
    <row r="21" spans="1:1">
      <c r="A21" s="5" t="s">
        <v>189</v>
      </c>
    </row>
  </sheetData>
  <autoFilter ref="A1:I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F22" sqref="F22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190</v>
      </c>
      <c r="B1" s="2" t="s">
        <v>191</v>
      </c>
      <c r="C1" s="2" t="s">
        <v>192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193</v>
      </c>
      <c r="I1" s="2" t="s">
        <v>194</v>
      </c>
      <c r="J1" s="2" t="s">
        <v>195</v>
      </c>
      <c r="K1" s="2" t="s">
        <v>196</v>
      </c>
      <c r="L1" s="2" t="s">
        <v>197</v>
      </c>
      <c r="M1" s="2" t="s">
        <v>198</v>
      </c>
      <c r="N1" s="2" t="s">
        <v>199</v>
      </c>
      <c r="O1" s="2" t="s">
        <v>200</v>
      </c>
      <c r="P1" s="2" t="s">
        <v>201</v>
      </c>
      <c r="Q1" s="2" t="s">
        <v>202</v>
      </c>
      <c r="R1" s="2" t="s">
        <v>203</v>
      </c>
      <c r="S1" s="2" t="s">
        <v>204</v>
      </c>
      <c r="T1" s="2" t="s">
        <v>205</v>
      </c>
      <c r="U1" s="2" t="s">
        <v>206</v>
      </c>
    </row>
    <row r="2" s="1" customFormat="1" spans="1:21">
      <c r="A2" s="1" t="s">
        <v>147</v>
      </c>
      <c r="B2" s="1" t="s">
        <v>151</v>
      </c>
      <c r="C2" s="1" t="s">
        <v>207</v>
      </c>
      <c r="D2" s="1" t="s">
        <v>149</v>
      </c>
      <c r="E2" s="1" t="s">
        <v>150</v>
      </c>
      <c r="F2" s="1" t="s">
        <v>151</v>
      </c>
      <c r="G2" s="1" t="s">
        <v>79</v>
      </c>
      <c r="H2" s="1" t="s">
        <v>208</v>
      </c>
      <c r="I2" s="1" t="s">
        <v>209</v>
      </c>
      <c r="J2" s="1" t="s">
        <v>210</v>
      </c>
      <c r="K2" s="1" t="s">
        <v>209</v>
      </c>
      <c r="L2" s="1" t="s">
        <v>209</v>
      </c>
      <c r="M2" s="1" t="s">
        <v>211</v>
      </c>
      <c r="N2" s="1" t="s">
        <v>211</v>
      </c>
      <c r="O2" s="1" t="s">
        <v>212</v>
      </c>
      <c r="P2" s="1" t="s">
        <v>213</v>
      </c>
      <c r="Q2" s="1" t="s">
        <v>214</v>
      </c>
      <c r="R2" s="1" t="s">
        <v>215</v>
      </c>
      <c r="S2" s="1" t="s">
        <v>72</v>
      </c>
      <c r="T2" s="1" t="s">
        <v>34</v>
      </c>
      <c r="U2" s="1" t="s">
        <v>216</v>
      </c>
    </row>
    <row r="3" s="1" customFormat="1" spans="1:21">
      <c r="A3" s="1" t="s">
        <v>131</v>
      </c>
      <c r="B3" s="1" t="s">
        <v>78</v>
      </c>
      <c r="C3" s="1" t="s">
        <v>217</v>
      </c>
      <c r="D3" s="1" t="s">
        <v>133</v>
      </c>
      <c r="E3" s="1" t="s">
        <v>218</v>
      </c>
      <c r="F3" s="1" t="s">
        <v>78</v>
      </c>
      <c r="G3" s="1" t="s">
        <v>79</v>
      </c>
      <c r="H3" s="1" t="s">
        <v>208</v>
      </c>
      <c r="I3" s="1" t="s">
        <v>219</v>
      </c>
      <c r="J3" s="1" t="s">
        <v>210</v>
      </c>
      <c r="K3" s="1" t="s">
        <v>219</v>
      </c>
      <c r="L3" s="1" t="s">
        <v>219</v>
      </c>
      <c r="M3" s="1" t="s">
        <v>211</v>
      </c>
      <c r="N3" s="1" t="s">
        <v>211</v>
      </c>
      <c r="O3" s="1" t="s">
        <v>212</v>
      </c>
      <c r="P3" s="1" t="s">
        <v>213</v>
      </c>
      <c r="Q3" s="1" t="s">
        <v>214</v>
      </c>
      <c r="R3" s="1" t="s">
        <v>220</v>
      </c>
      <c r="S3" s="1" t="s">
        <v>72</v>
      </c>
      <c r="T3" s="1" t="s">
        <v>34</v>
      </c>
      <c r="U3" s="1" t="s">
        <v>216</v>
      </c>
    </row>
    <row r="4" s="1" customFormat="1" spans="1:21">
      <c r="A4" s="1" t="s">
        <v>139</v>
      </c>
      <c r="B4" s="1" t="s">
        <v>78</v>
      </c>
      <c r="C4" s="1" t="s">
        <v>221</v>
      </c>
      <c r="D4" s="1" t="s">
        <v>141</v>
      </c>
      <c r="E4" s="1" t="s">
        <v>142</v>
      </c>
      <c r="F4" s="1" t="s">
        <v>78</v>
      </c>
      <c r="G4" s="1" t="s">
        <v>79</v>
      </c>
      <c r="H4" s="1" t="s">
        <v>208</v>
      </c>
      <c r="I4" s="1" t="s">
        <v>222</v>
      </c>
      <c r="J4" s="1" t="s">
        <v>210</v>
      </c>
      <c r="K4" s="1" t="s">
        <v>222</v>
      </c>
      <c r="L4" s="1" t="s">
        <v>222</v>
      </c>
      <c r="M4" s="1" t="s">
        <v>211</v>
      </c>
      <c r="N4" s="1" t="s">
        <v>211</v>
      </c>
      <c r="O4" s="1" t="s">
        <v>212</v>
      </c>
      <c r="P4" s="1" t="s">
        <v>213</v>
      </c>
      <c r="Q4" s="1" t="s">
        <v>214</v>
      </c>
      <c r="R4" s="1" t="s">
        <v>223</v>
      </c>
      <c r="S4" s="1" t="s">
        <v>72</v>
      </c>
      <c r="T4" s="1" t="s">
        <v>34</v>
      </c>
      <c r="U4" s="1" t="s">
        <v>216</v>
      </c>
    </row>
    <row r="5" s="1" customFormat="1" spans="1:21">
      <c r="A5" s="1" t="s">
        <v>93</v>
      </c>
      <c r="B5" s="1" t="s">
        <v>78</v>
      </c>
      <c r="C5" s="1" t="s">
        <v>224</v>
      </c>
      <c r="D5" s="1" t="s">
        <v>95</v>
      </c>
      <c r="E5" s="1" t="s">
        <v>96</v>
      </c>
      <c r="F5" s="1" t="s">
        <v>78</v>
      </c>
      <c r="G5" s="1" t="s">
        <v>79</v>
      </c>
      <c r="H5" s="1" t="s">
        <v>208</v>
      </c>
      <c r="I5" s="1" t="s">
        <v>225</v>
      </c>
      <c r="J5" s="1" t="s">
        <v>210</v>
      </c>
      <c r="K5" s="1" t="s">
        <v>225</v>
      </c>
      <c r="L5" s="1" t="s">
        <v>225</v>
      </c>
      <c r="M5" s="1" t="s">
        <v>211</v>
      </c>
      <c r="N5" s="1" t="s">
        <v>211</v>
      </c>
      <c r="O5" s="1" t="s">
        <v>212</v>
      </c>
      <c r="P5" s="1" t="s">
        <v>213</v>
      </c>
      <c r="Q5" s="1" t="s">
        <v>214</v>
      </c>
      <c r="R5" s="1" t="s">
        <v>226</v>
      </c>
      <c r="S5" s="1" t="s">
        <v>72</v>
      </c>
      <c r="T5" s="1" t="s">
        <v>34</v>
      </c>
      <c r="U5" s="1" t="s">
        <v>216</v>
      </c>
    </row>
    <row r="6" s="1" customFormat="1" spans="1:21">
      <c r="A6" s="1" t="s">
        <v>108</v>
      </c>
      <c r="B6" s="1" t="s">
        <v>78</v>
      </c>
      <c r="C6" s="1" t="s">
        <v>227</v>
      </c>
      <c r="D6" s="1" t="s">
        <v>110</v>
      </c>
      <c r="E6" s="1" t="s">
        <v>111</v>
      </c>
      <c r="F6" s="1" t="s">
        <v>78</v>
      </c>
      <c r="G6" s="1" t="s">
        <v>79</v>
      </c>
      <c r="H6" s="1" t="s">
        <v>208</v>
      </c>
      <c r="I6" s="1" t="s">
        <v>228</v>
      </c>
      <c r="J6" s="1" t="s">
        <v>210</v>
      </c>
      <c r="K6" s="1" t="s">
        <v>228</v>
      </c>
      <c r="L6" s="1" t="s">
        <v>228</v>
      </c>
      <c r="M6" s="1" t="s">
        <v>211</v>
      </c>
      <c r="N6" s="1" t="s">
        <v>211</v>
      </c>
      <c r="O6" s="1" t="s">
        <v>212</v>
      </c>
      <c r="P6" s="1" t="s">
        <v>213</v>
      </c>
      <c r="Q6" s="1" t="s">
        <v>214</v>
      </c>
      <c r="R6" s="1" t="s">
        <v>229</v>
      </c>
      <c r="S6" s="1" t="s">
        <v>72</v>
      </c>
      <c r="T6" s="1" t="s">
        <v>34</v>
      </c>
      <c r="U6" s="1" t="s">
        <v>216</v>
      </c>
    </row>
    <row r="7" s="1" customFormat="1" spans="1:21">
      <c r="A7" s="1" t="s">
        <v>70</v>
      </c>
      <c r="B7" s="1" t="s">
        <v>78</v>
      </c>
      <c r="C7" s="1" t="s">
        <v>230</v>
      </c>
      <c r="D7" s="1" t="s">
        <v>231</v>
      </c>
      <c r="E7" s="1" t="s">
        <v>77</v>
      </c>
      <c r="F7" s="1" t="s">
        <v>78</v>
      </c>
      <c r="G7" s="1" t="s">
        <v>79</v>
      </c>
      <c r="H7" s="1" t="s">
        <v>208</v>
      </c>
      <c r="I7" s="1" t="s">
        <v>232</v>
      </c>
      <c r="J7" s="1" t="s">
        <v>210</v>
      </c>
      <c r="K7" s="1" t="s">
        <v>232</v>
      </c>
      <c r="L7" s="1" t="s">
        <v>232</v>
      </c>
      <c r="M7" s="1" t="s">
        <v>211</v>
      </c>
      <c r="N7" s="1" t="s">
        <v>211</v>
      </c>
      <c r="O7" s="1" t="s">
        <v>212</v>
      </c>
      <c r="P7" s="1" t="s">
        <v>213</v>
      </c>
      <c r="Q7" s="1" t="s">
        <v>214</v>
      </c>
      <c r="R7" s="1" t="s">
        <v>233</v>
      </c>
      <c r="S7" s="1" t="s">
        <v>72</v>
      </c>
      <c r="T7" s="1" t="s">
        <v>34</v>
      </c>
      <c r="U7" s="1" t="s">
        <v>216</v>
      </c>
    </row>
    <row r="8" s="1" customFormat="1" spans="1:21">
      <c r="A8" s="1" t="s">
        <v>101</v>
      </c>
      <c r="B8" s="1" t="s">
        <v>78</v>
      </c>
      <c r="C8" s="1" t="s">
        <v>234</v>
      </c>
      <c r="D8" s="1" t="s">
        <v>103</v>
      </c>
      <c r="E8" s="1" t="s">
        <v>104</v>
      </c>
      <c r="F8" s="1" t="s">
        <v>78</v>
      </c>
      <c r="G8" s="1" t="s">
        <v>79</v>
      </c>
      <c r="H8" s="1" t="s">
        <v>208</v>
      </c>
      <c r="I8" s="1" t="s">
        <v>235</v>
      </c>
      <c r="J8" s="1" t="s">
        <v>210</v>
      </c>
      <c r="K8" s="1" t="s">
        <v>235</v>
      </c>
      <c r="L8" s="1" t="s">
        <v>235</v>
      </c>
      <c r="M8" s="1" t="s">
        <v>211</v>
      </c>
      <c r="N8" s="1" t="s">
        <v>211</v>
      </c>
      <c r="O8" s="1" t="s">
        <v>212</v>
      </c>
      <c r="P8" s="1" t="s">
        <v>213</v>
      </c>
      <c r="Q8" s="1" t="s">
        <v>214</v>
      </c>
      <c r="R8" s="1" t="s">
        <v>236</v>
      </c>
      <c r="S8" s="1" t="s">
        <v>72</v>
      </c>
      <c r="T8" s="1" t="s">
        <v>34</v>
      </c>
      <c r="U8" s="1" t="s">
        <v>216</v>
      </c>
    </row>
    <row r="9" s="1" customFormat="1" spans="1:21">
      <c r="A9" s="1" t="s">
        <v>155</v>
      </c>
      <c r="B9" s="1" t="s">
        <v>151</v>
      </c>
      <c r="C9" s="1" t="s">
        <v>237</v>
      </c>
      <c r="D9" s="1" t="s">
        <v>149</v>
      </c>
      <c r="E9" s="1" t="s">
        <v>238</v>
      </c>
      <c r="F9" s="1" t="s">
        <v>151</v>
      </c>
      <c r="G9" s="1" t="s">
        <v>79</v>
      </c>
      <c r="H9" s="1" t="s">
        <v>208</v>
      </c>
      <c r="I9" s="1" t="s">
        <v>239</v>
      </c>
      <c r="J9" s="1" t="s">
        <v>210</v>
      </c>
      <c r="K9" s="1" t="s">
        <v>239</v>
      </c>
      <c r="L9" s="1" t="s">
        <v>239</v>
      </c>
      <c r="M9" s="1" t="s">
        <v>211</v>
      </c>
      <c r="N9" s="1" t="s">
        <v>211</v>
      </c>
      <c r="O9" s="1" t="s">
        <v>212</v>
      </c>
      <c r="P9" s="1" t="s">
        <v>213</v>
      </c>
      <c r="Q9" s="1" t="s">
        <v>214</v>
      </c>
      <c r="R9" s="1" t="s">
        <v>240</v>
      </c>
      <c r="S9" s="1" t="s">
        <v>72</v>
      </c>
      <c r="T9" s="1" t="s">
        <v>34</v>
      </c>
      <c r="U9" s="1" t="s">
        <v>216</v>
      </c>
    </row>
    <row r="10" s="1" customFormat="1" spans="1:21">
      <c r="A10" s="1" t="s">
        <v>85</v>
      </c>
      <c r="B10" s="1" t="s">
        <v>78</v>
      </c>
      <c r="C10" s="1" t="s">
        <v>241</v>
      </c>
      <c r="D10" s="1" t="s">
        <v>87</v>
      </c>
      <c r="E10" s="1" t="s">
        <v>88</v>
      </c>
      <c r="F10" s="1" t="s">
        <v>78</v>
      </c>
      <c r="G10" s="1" t="s">
        <v>79</v>
      </c>
      <c r="H10" s="1" t="s">
        <v>208</v>
      </c>
      <c r="I10" s="1" t="s">
        <v>242</v>
      </c>
      <c r="J10" s="1" t="s">
        <v>210</v>
      </c>
      <c r="K10" s="1" t="s">
        <v>242</v>
      </c>
      <c r="L10" s="1" t="s">
        <v>242</v>
      </c>
      <c r="M10" s="1" t="s">
        <v>211</v>
      </c>
      <c r="N10" s="1" t="s">
        <v>211</v>
      </c>
      <c r="O10" s="1" t="s">
        <v>212</v>
      </c>
      <c r="P10" s="1" t="s">
        <v>213</v>
      </c>
      <c r="Q10" s="1" t="s">
        <v>214</v>
      </c>
      <c r="R10" s="1" t="s">
        <v>243</v>
      </c>
      <c r="S10" s="1" t="s">
        <v>72</v>
      </c>
      <c r="T10" s="1" t="s">
        <v>34</v>
      </c>
      <c r="U10" s="1" t="s">
        <v>216</v>
      </c>
    </row>
    <row r="11" s="1" customFormat="1" spans="1:21">
      <c r="A11" s="1" t="s">
        <v>115</v>
      </c>
      <c r="B11" s="1" t="s">
        <v>119</v>
      </c>
      <c r="C11" s="1" t="s">
        <v>244</v>
      </c>
      <c r="D11" s="1" t="s">
        <v>117</v>
      </c>
      <c r="E11" s="1" t="s">
        <v>118</v>
      </c>
      <c r="F11" s="1" t="s">
        <v>119</v>
      </c>
      <c r="G11" s="1" t="s">
        <v>79</v>
      </c>
      <c r="H11" s="1" t="s">
        <v>208</v>
      </c>
      <c r="I11" s="1" t="s">
        <v>245</v>
      </c>
      <c r="J11" s="1" t="s">
        <v>210</v>
      </c>
      <c r="K11" s="1" t="s">
        <v>245</v>
      </c>
      <c r="L11" s="1" t="s">
        <v>245</v>
      </c>
      <c r="M11" s="1" t="s">
        <v>211</v>
      </c>
      <c r="N11" s="1" t="s">
        <v>211</v>
      </c>
      <c r="O11" s="1" t="s">
        <v>212</v>
      </c>
      <c r="P11" s="1" t="s">
        <v>213</v>
      </c>
      <c r="Q11" s="1" t="s">
        <v>214</v>
      </c>
      <c r="R11" s="1" t="s">
        <v>246</v>
      </c>
      <c r="S11" s="1" t="s">
        <v>72</v>
      </c>
      <c r="T11" s="1" t="s">
        <v>34</v>
      </c>
      <c r="U11" s="1" t="s">
        <v>216</v>
      </c>
    </row>
    <row r="12" s="1" customFormat="1" spans="1:21">
      <c r="A12" s="1" t="s">
        <v>124</v>
      </c>
      <c r="B12" s="1" t="s">
        <v>119</v>
      </c>
      <c r="C12" s="1" t="s">
        <v>247</v>
      </c>
      <c r="D12" s="1" t="s">
        <v>126</v>
      </c>
      <c r="E12" s="1" t="s">
        <v>127</v>
      </c>
      <c r="F12" s="1" t="s">
        <v>78</v>
      </c>
      <c r="G12" s="1" t="s">
        <v>79</v>
      </c>
      <c r="H12" s="1" t="s">
        <v>208</v>
      </c>
      <c r="I12" s="1" t="s">
        <v>235</v>
      </c>
      <c r="J12" s="1" t="s">
        <v>210</v>
      </c>
      <c r="K12" s="1" t="s">
        <v>235</v>
      </c>
      <c r="L12" s="1" t="s">
        <v>235</v>
      </c>
      <c r="M12" s="1" t="s">
        <v>211</v>
      </c>
      <c r="N12" s="1" t="s">
        <v>211</v>
      </c>
      <c r="O12" s="1" t="s">
        <v>212</v>
      </c>
      <c r="P12" s="1" t="s">
        <v>213</v>
      </c>
      <c r="Q12" s="1" t="s">
        <v>214</v>
      </c>
      <c r="R12" s="1" t="s">
        <v>248</v>
      </c>
      <c r="S12" s="1" t="s">
        <v>72</v>
      </c>
      <c r="T12" s="1" t="s">
        <v>34</v>
      </c>
      <c r="U12" s="1" t="s">
        <v>216</v>
      </c>
    </row>
    <row r="13" s="1" customFormat="1" spans="1:21">
      <c r="A13" s="1" t="s">
        <v>161</v>
      </c>
      <c r="B13" s="1" t="s">
        <v>165</v>
      </c>
      <c r="C13" s="1" t="s">
        <v>249</v>
      </c>
      <c r="D13" s="1" t="s">
        <v>163</v>
      </c>
      <c r="E13" s="1" t="s">
        <v>164</v>
      </c>
      <c r="F13" s="1" t="s">
        <v>151</v>
      </c>
      <c r="G13" s="1" t="s">
        <v>79</v>
      </c>
      <c r="H13" s="1" t="s">
        <v>208</v>
      </c>
      <c r="I13" s="1" t="s">
        <v>250</v>
      </c>
      <c r="J13" s="1" t="s">
        <v>210</v>
      </c>
      <c r="K13" s="1" t="s">
        <v>250</v>
      </c>
      <c r="L13" s="1" t="s">
        <v>250</v>
      </c>
      <c r="M13" s="1" t="s">
        <v>211</v>
      </c>
      <c r="N13" s="1" t="s">
        <v>211</v>
      </c>
      <c r="O13" s="1" t="s">
        <v>212</v>
      </c>
      <c r="P13" s="1" t="s">
        <v>213</v>
      </c>
      <c r="Q13" s="1" t="s">
        <v>214</v>
      </c>
      <c r="R13" s="1" t="s">
        <v>251</v>
      </c>
      <c r="S13" s="1" t="s">
        <v>72</v>
      </c>
      <c r="T13" s="1" t="s">
        <v>34</v>
      </c>
      <c r="U13" s="1" t="s">
        <v>216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2022-04-22T01:15:57Z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BAB47256A2934E1BBA9DA74F5FCC5C39</vt:lpwstr>
  </property>
</Properties>
</file>