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<sst xmlns="http://schemas.openxmlformats.org/spreadsheetml/2006/main" count="285" uniqueCount="139">
  <si>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</si>
  <si>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</si>
  <si>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</si>
  <si>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</si>
  <si>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</si>
  <si>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</si>
  <si>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</si>
  <si>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</si>
  <si>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</si>
  <si>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</si>
  <si>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</si>
  <si>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</si>
  <si>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</si>
  <si>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</si>
  <si>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</si>
  <si>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</si>
  <si>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</si>
  <si>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</si>
  <si>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</si>
  <si>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</si>
  <si>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</si>
  <si>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</si>
  <si>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</si>
  <si>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</si>
  <si>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</si>
  <si>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17762937775	</t>
  </si>
  <si>
    <t>Ctrip</t>
  </si>
  <si>
    <t>正常</t>
  </si>
  <si>
    <t>[香港]荃湾西如心酒店(Nina Hotel Tsuen Wan West)(1701575)</t>
  </si>
  <si>
    <t>高座海景客房&lt;双人入住&gt;&lt;内宾&gt;&lt;预付&gt;&lt;无早&gt;</t>
  </si>
  <si>
    <t>CNY</t>
  </si>
  <si>
    <t>CHAN/PIK YUK</t>
  </si>
  <si>
    <t>CA363220423CNY</t>
  </si>
  <si>
    <t>未提现</t>
  </si>
  <si>
    <t>携程开票</t>
  </si>
  <si>
    <t xml:space="preserve">2498094	</t>
  </si>
  <si>
    <t xml:space="preserve">2204050036	</t>
  </si>
  <si>
    <t xml:space="preserve">17769691507	</t>
  </si>
  <si>
    <t>[英德]英德石头酒店(78167352)</t>
  </si>
  <si>
    <t>湖景大床房&lt;双人入住&gt;&lt;双早&gt;</t>
  </si>
  <si>
    <t>彭翠萍</t>
  </si>
  <si>
    <t xml:space="preserve">2499410	</t>
  </si>
  <si>
    <t xml:space="preserve">	</t>
  </si>
  <si>
    <t xml:space="preserve">17771821790	</t>
  </si>
  <si>
    <t>[香港]奕居(The Upper House)(17083495)</t>
  </si>
  <si>
    <t>Studio 70 豪华房&lt;双人入住&gt;&lt;内宾&gt;&lt;预付&gt;&lt;无早&gt;</t>
  </si>
  <si>
    <t>Yang/Xiang Dong</t>
  </si>
  <si>
    <t xml:space="preserve">2501027	</t>
  </si>
  <si>
    <t xml:space="preserve">95664496	</t>
  </si>
  <si>
    <t xml:space="preserve">17771895925	</t>
  </si>
  <si>
    <t>[梅州]梅州客天下艺术家园酒店(83268462)</t>
  </si>
  <si>
    <t>林风眠艺术主题双床房&lt;双床&gt;&lt;超值特惠&gt;&lt;双人入住&gt;&lt;日历房套餐高价值&gt;&lt;双早&gt;&lt;新酒店礼盒&gt;</t>
  </si>
  <si>
    <t>黄嘉琪</t>
  </si>
  <si>
    <t xml:space="preserve">2501090	</t>
  </si>
  <si>
    <t xml:space="preserve">697437	</t>
  </si>
  <si>
    <t xml:space="preserve">17771586583	</t>
  </si>
  <si>
    <t>[香港]香港弥敦酒店(Nathan Hotel)(10105446)</t>
  </si>
  <si>
    <t>卓智双床房&lt;双人入住&gt;&lt;内宾&gt;&lt;预付&gt;&lt;无早&gt;</t>
  </si>
  <si>
    <t>LEE/HON YUNG</t>
  </si>
  <si>
    <t>CA363220424CNY</t>
  </si>
  <si>
    <t xml:space="preserve">2500813	</t>
  </si>
  <si>
    <t xml:space="preserve">2204070014	</t>
  </si>
  <si>
    <t xml:space="preserve">17772147425	</t>
  </si>
  <si>
    <t xml:space="preserve">17779839112	</t>
  </si>
  <si>
    <t>[梅州]梅州麓湖山酒店(67856423)</t>
  </si>
  <si>
    <t>豪华大床房&lt;大床&gt;&lt;双人入住&gt;&lt;升级特惠&gt;&lt;双早&gt;&lt;新高价值日历房套餐&gt;&lt;新酒店礼盒&gt;</t>
  </si>
  <si>
    <t>刘民权</t>
  </si>
  <si>
    <t>取消</t>
  </si>
  <si>
    <t xml:space="preserve">17780157701	</t>
  </si>
  <si>
    <t>[贵阳]贵阳溪山里酒店(77243456)</t>
  </si>
  <si>
    <t>溪山御景大床房&lt;双人入住&gt;&lt;中宾&gt;&lt;无早&gt;</t>
  </si>
  <si>
    <t>吴一凡</t>
  </si>
  <si>
    <t xml:space="preserve">178674	</t>
  </si>
  <si>
    <t>，</t>
  </si>
  <si>
    <t>202204082243430020</t>
  </si>
  <si>
    <t>A220424093551481</t>
  </si>
  <si>
    <t>A220424093635481</t>
  </si>
  <si>
    <t>房集：i220424093512  640元</t>
  </si>
  <si>
    <t>CNY / HKD 当前参考汇率: 1.202157763</t>
  </si>
  <si>
    <t>总计： 7435.4 CNY/
8938.52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</si>
  <si>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</si>
  <si>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</si>
  <si>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</si>
  <si>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</si>
  <si>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</si>
  <si>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</si>
  <si>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</si>
  <si>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</si>
  <si>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</si>
  <si>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</si>
  <si>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</si>
  <si>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</si>
  <si>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</si>
  <si>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</si>
  <si>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</si>
  <si>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</si>
  <si>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</si>
  <si>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</si>
  <si>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2022-04-05</t>
  </si>
  <si>
    <t>2498094</t>
  </si>
  <si>
    <t>荃湾西如心酒店</t>
  </si>
  <si>
    <t>CHAN PIK YUK</t>
  </si>
  <si>
    <t>2022-04-06</t>
  </si>
  <si>
    <t>2022-04-08</t>
  </si>
  <si>
    <t>退房日周结</t>
  </si>
  <si>
    <t>1478.64</t>
  </si>
  <si>
    <t>RMB</t>
  </si>
  <si>
    <t>0</t>
  </si>
  <si>
    <t>0.00</t>
  </si>
  <si>
    <t>携程国内直连(DD)</t>
  </si>
  <si>
    <t>01.011249</t>
  </si>
  <si>
    <t>2022-04-05 10:56:11</t>
  </si>
  <si>
    <t>否</t>
  </si>
  <si>
    <t>汇智国际旅游发展有限公司</t>
  </si>
  <si>
    <t>直连</t>
  </si>
  <si>
    <t>2499410</t>
  </si>
  <si>
    <t>英德英石园石头酒店</t>
  </si>
  <si>
    <t>474.00</t>
  </si>
  <si>
    <t>2022-04-06 10:00:44</t>
  </si>
  <si>
    <t>直采</t>
  </si>
  <si>
    <t>2022-04-07</t>
  </si>
  <si>
    <t>2500813</t>
  </si>
  <si>
    <t>香港弥敦酒店</t>
  </si>
  <si>
    <t>LEE HON YUNG</t>
  </si>
  <si>
    <t>2022-04-09</t>
  </si>
  <si>
    <t>746.51</t>
  </si>
  <si>
    <t>2022-04-07 05:28:24</t>
  </si>
  <si>
    <t>2501027</t>
  </si>
  <si>
    <t>奕居</t>
  </si>
  <si>
    <t>Yang Xiang Dong</t>
  </si>
  <si>
    <t>2720.94</t>
  </si>
  <si>
    <t>2022-04-07 10:33:52</t>
  </si>
  <si>
    <t>2501090</t>
  </si>
  <si>
    <t>梅州客天下艺术家园酒店</t>
  </si>
  <si>
    <t>356.22</t>
  </si>
  <si>
    <t>2022-04-07 11:12:26</t>
  </si>
  <si>
    <t>2501301</t>
  </si>
  <si>
    <t>1019.09</t>
  </si>
  <si>
    <t>2022-04-07 13:03:33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</si>
</sst>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23" borderId="5" applyNumberFormat="0" applyAlignment="0" applyProtection="0">
      <alignment vertical="center"/>
    </xf>
    <xf numFmtId="0" fontId="19" fillId="23" borderId="2" applyNumberFormat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44657</v>
      </c>
      <c r="G2" s="6">
        <v>44659</v>
      </c>
      <c r="H2" s="4">
        <v>1</v>
      </c>
      <c r="I2" s="4">
        <v>2</v>
      </c>
      <c r="J2" s="4">
        <v>2</v>
      </c>
      <c r="K2" s="4" t="s">
        <v>30</v>
      </c>
      <c r="L2" s="4">
        <v>1478.64</v>
      </c>
      <c r="M2" s="4">
        <v>1478.64</v>
      </c>
      <c r="N2" s="4" t="s">
        <v>31</v>
      </c>
      <c r="O2" s="4" t="s">
        <v>32</v>
      </c>
      <c r="P2" s="4" t="s">
        <v>33</v>
      </c>
      <c r="Q2" s="4">
        <v>0</v>
      </c>
      <c r="R2" s="7">
        <v>44656</v>
      </c>
      <c r="S2" s="6">
        <v>44674</v>
      </c>
      <c r="T2" s="4" t="s">
        <v>34</v>
      </c>
      <c r="U2" s="4">
        <v>1478.64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44657</v>
      </c>
      <c r="G3" s="6">
        <v>44659</v>
      </c>
      <c r="H3" s="4">
        <v>1</v>
      </c>
      <c r="I3" s="4">
        <v>2</v>
      </c>
      <c r="J3" s="4">
        <v>2</v>
      </c>
      <c r="K3" s="4" t="s">
        <v>30</v>
      </c>
      <c r="L3" s="4">
        <v>474</v>
      </c>
      <c r="M3" s="4">
        <v>474</v>
      </c>
      <c r="N3" s="4" t="s">
        <v>40</v>
      </c>
      <c r="O3" s="4" t="s">
        <v>32</v>
      </c>
      <c r="P3" s="4" t="s">
        <v>33</v>
      </c>
      <c r="Q3" s="4">
        <v>0</v>
      </c>
      <c r="R3" s="7">
        <v>44657</v>
      </c>
      <c r="S3" s="6">
        <v>44674</v>
      </c>
      <c r="T3" s="4" t="s">
        <v>34</v>
      </c>
      <c r="U3" s="4">
        <v>474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44658</v>
      </c>
      <c r="G4" s="6">
        <v>44659</v>
      </c>
      <c r="H4" s="4">
        <v>1</v>
      </c>
      <c r="I4" s="4">
        <v>1</v>
      </c>
      <c r="J4" s="4">
        <v>1</v>
      </c>
      <c r="K4" s="4" t="s">
        <v>30</v>
      </c>
      <c r="L4" s="4">
        <v>2720.94</v>
      </c>
      <c r="M4" s="4">
        <v>2720.94</v>
      </c>
      <c r="N4" s="4" t="s">
        <v>46</v>
      </c>
      <c r="O4" s="4" t="s">
        <v>32</v>
      </c>
      <c r="P4" s="4" t="s">
        <v>33</v>
      </c>
      <c r="Q4" s="4">
        <v>0</v>
      </c>
      <c r="R4" s="7">
        <v>44658</v>
      </c>
      <c r="S4" s="6">
        <v>44674</v>
      </c>
      <c r="T4" s="4" t="s">
        <v>34</v>
      </c>
      <c r="U4" s="4">
        <v>2720.94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44658</v>
      </c>
      <c r="G5" s="6">
        <v>44659</v>
      </c>
      <c r="H5" s="4">
        <v>1</v>
      </c>
      <c r="I5" s="4">
        <v>1</v>
      </c>
      <c r="J5" s="4">
        <v>1</v>
      </c>
      <c r="K5" s="4" t="s">
        <v>30</v>
      </c>
      <c r="L5" s="4">
        <v>356.22</v>
      </c>
      <c r="M5" s="4">
        <v>356.22</v>
      </c>
      <c r="N5" s="4" t="s">
        <v>52</v>
      </c>
      <c r="O5" s="4" t="s">
        <v>32</v>
      </c>
      <c r="P5" s="4" t="s">
        <v>33</v>
      </c>
      <c r="Q5" s="4">
        <v>0</v>
      </c>
      <c r="R5" s="7">
        <v>44658</v>
      </c>
      <c r="S5" s="6">
        <v>44674</v>
      </c>
      <c r="T5" s="4" t="s">
        <v>34</v>
      </c>
      <c r="U5" s="4">
        <v>356.22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44658</v>
      </c>
      <c r="G6" s="6">
        <v>44660</v>
      </c>
      <c r="H6" s="4">
        <v>1</v>
      </c>
      <c r="I6" s="4">
        <v>2</v>
      </c>
      <c r="J6" s="4">
        <v>2</v>
      </c>
      <c r="K6" s="4" t="s">
        <v>30</v>
      </c>
      <c r="L6" s="4">
        <v>746.51</v>
      </c>
      <c r="M6" s="4">
        <v>746.51</v>
      </c>
      <c r="N6" s="4" t="s">
        <v>58</v>
      </c>
      <c r="O6" s="4" t="s">
        <v>59</v>
      </c>
      <c r="P6" s="4" t="s">
        <v>33</v>
      </c>
      <c r="Q6" s="4">
        <v>0</v>
      </c>
      <c r="R6" s="7">
        <v>44658</v>
      </c>
      <c r="S6" s="6">
        <v>44675</v>
      </c>
      <c r="T6" s="4" t="s">
        <v>34</v>
      </c>
      <c r="U6" s="4">
        <v>746.51</v>
      </c>
      <c r="V6" s="4">
        <v>0</v>
      </c>
      <c r="W6" s="4">
        <v>0</v>
      </c>
      <c r="X6" s="4" t="s">
        <v>60</v>
      </c>
      <c r="Y6" s="4" t="s">
        <v>61</v>
      </c>
    </row>
    <row r="7" s="4" customFormat="1" spans="1:25">
      <c r="A7" s="4" t="s">
        <v>62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44659</v>
      </c>
      <c r="G7" s="6">
        <v>44660</v>
      </c>
      <c r="H7" s="4">
        <v>1</v>
      </c>
      <c r="I7" s="4">
        <v>1</v>
      </c>
      <c r="J7" s="4">
        <v>1</v>
      </c>
      <c r="K7" s="4" t="s">
        <v>30</v>
      </c>
      <c r="L7" s="4">
        <v>1019.09</v>
      </c>
      <c r="M7" s="4">
        <v>1019.09</v>
      </c>
      <c r="N7" s="4" t="s">
        <v>31</v>
      </c>
      <c r="O7" s="4" t="s">
        <v>59</v>
      </c>
      <c r="P7" s="4" t="s">
        <v>33</v>
      </c>
      <c r="Q7" s="4">
        <v>0</v>
      </c>
      <c r="R7" s="7">
        <v>44658</v>
      </c>
      <c r="S7" s="6">
        <v>44675</v>
      </c>
      <c r="T7" s="4" t="s">
        <v>34</v>
      </c>
      <c r="U7" s="4">
        <v>1019.09</v>
      </c>
      <c r="V7" s="4">
        <v>0</v>
      </c>
      <c r="W7" s="4">
        <v>0</v>
      </c>
      <c r="X7" s="4" t="s">
        <v>42</v>
      </c>
      <c r="Y7" s="4" t="s">
        <v>42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44659</v>
      </c>
      <c r="G8" s="6">
        <v>44660</v>
      </c>
      <c r="H8" s="4">
        <v>1</v>
      </c>
      <c r="I8" s="4">
        <v>1</v>
      </c>
      <c r="J8" s="4">
        <v>1</v>
      </c>
      <c r="K8" s="4" t="s">
        <v>30</v>
      </c>
      <c r="L8" s="4">
        <v>352</v>
      </c>
      <c r="M8" s="4">
        <v>352</v>
      </c>
      <c r="N8" s="4" t="s">
        <v>66</v>
      </c>
      <c r="O8" s="4" t="s">
        <v>59</v>
      </c>
      <c r="P8" s="4" t="s">
        <v>33</v>
      </c>
      <c r="Q8" s="4">
        <v>0</v>
      </c>
      <c r="R8" s="7">
        <v>44659</v>
      </c>
      <c r="S8" s="6">
        <v>44675</v>
      </c>
      <c r="T8" s="4" t="s">
        <v>34</v>
      </c>
      <c r="U8" s="4">
        <v>352</v>
      </c>
      <c r="V8" s="4">
        <v>0</v>
      </c>
      <c r="W8" s="4">
        <v>0</v>
      </c>
      <c r="X8" s="4" t="s">
        <v>42</v>
      </c>
      <c r="Y8" s="4" t="s">
        <v>42</v>
      </c>
    </row>
    <row r="9" s="4" customFormat="1" spans="1:25">
      <c r="A9" s="4" t="s">
        <v>63</v>
      </c>
      <c r="B9" s="4" t="s">
        <v>26</v>
      </c>
      <c r="C9" s="4" t="s">
        <v>67</v>
      </c>
      <c r="D9" s="4" t="s">
        <v>64</v>
      </c>
      <c r="E9" s="4" t="s">
        <v>65</v>
      </c>
      <c r="F9" s="6">
        <v>44659</v>
      </c>
      <c r="G9" s="6">
        <v>44660</v>
      </c>
      <c r="H9" s="4">
        <v>1</v>
      </c>
      <c r="I9" s="4">
        <v>1</v>
      </c>
      <c r="J9" s="4">
        <v>1</v>
      </c>
      <c r="K9" s="4" t="s">
        <v>30</v>
      </c>
      <c r="L9" s="4">
        <v>-352</v>
      </c>
      <c r="M9" s="4">
        <v>-352</v>
      </c>
      <c r="N9" s="4" t="s">
        <v>66</v>
      </c>
      <c r="O9" s="4" t="s">
        <v>59</v>
      </c>
      <c r="P9" s="4" t="s">
        <v>33</v>
      </c>
      <c r="Q9" s="4">
        <v>0</v>
      </c>
      <c r="R9" s="7">
        <v>44659</v>
      </c>
      <c r="S9" s="6">
        <v>44675</v>
      </c>
      <c r="T9" s="4" t="s">
        <v>34</v>
      </c>
      <c r="U9" s="4">
        <v>-352</v>
      </c>
      <c r="V9" s="4">
        <v>0</v>
      </c>
      <c r="W9" s="4">
        <v>0</v>
      </c>
      <c r="X9" s="4" t="s">
        <v>42</v>
      </c>
      <c r="Y9" s="4" t="s">
        <v>42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44659</v>
      </c>
      <c r="G10" s="6">
        <v>44660</v>
      </c>
      <c r="H10" s="4">
        <v>1</v>
      </c>
      <c r="I10" s="4">
        <v>1</v>
      </c>
      <c r="J10" s="4">
        <v>1</v>
      </c>
      <c r="K10" s="4" t="s">
        <v>30</v>
      </c>
      <c r="L10" s="4">
        <v>640</v>
      </c>
      <c r="M10" s="4">
        <v>640</v>
      </c>
      <c r="N10" s="4" t="s">
        <v>71</v>
      </c>
      <c r="O10" s="4" t="s">
        <v>59</v>
      </c>
      <c r="P10" s="4" t="s">
        <v>33</v>
      </c>
      <c r="Q10" s="4">
        <v>0</v>
      </c>
      <c r="R10" s="7">
        <v>44659</v>
      </c>
      <c r="S10" s="6">
        <v>44675</v>
      </c>
      <c r="T10" s="4" t="s">
        <v>34</v>
      </c>
      <c r="U10" s="4">
        <v>640</v>
      </c>
      <c r="V10" s="4">
        <v>0</v>
      </c>
      <c r="W10" s="4">
        <v>0</v>
      </c>
      <c r="X10" s="4" t="s">
        <v>42</v>
      </c>
      <c r="Y10" s="4" t="s">
        <v>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"/>
  <sheetViews>
    <sheetView tabSelected="1" workbookViewId="0">
      <selection activeCell="A14" sqref="A14:F18"/>
    </sheetView>
  </sheetViews>
  <sheetFormatPr defaultColWidth="9" defaultRowHeight="13.5"/>
  <cols>
    <col min="1" max="1" width="12.625" style="4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</v>
      </c>
    </row>
    <row r="2" s="4" customFormat="1" spans="1:9">
      <c r="A2" s="5">
        <v>17762937775</v>
      </c>
      <c r="B2" s="6">
        <v>44657</v>
      </c>
      <c r="C2" s="6">
        <v>44659</v>
      </c>
      <c r="D2" s="4">
        <v>1478.64</v>
      </c>
      <c r="E2" s="4" t="str">
        <f>VLOOKUP(A2,HOP!A:L,12,0)</f>
        <v>1478.64</v>
      </c>
      <c r="F2" s="4" t="str">
        <f>VLOOKUP(A2,HOP!A:C,3,0)</f>
        <v>2498094</v>
      </c>
      <c r="G2" s="4">
        <f>D2-E2</f>
        <v>0</v>
      </c>
      <c r="H2" s="4" t="str">
        <f>$H$1&amp;F2</f>
        <v>，2498094</v>
      </c>
      <c r="I2" s="4" t="str">
        <f>VLOOKUP(A2,HOP!A:U,21,0)</f>
        <v>直连</v>
      </c>
    </row>
    <row r="3" s="4" customFormat="1" spans="1:9">
      <c r="A3" s="5">
        <v>17769691507</v>
      </c>
      <c r="B3" s="6">
        <v>44657</v>
      </c>
      <c r="C3" s="6">
        <v>44659</v>
      </c>
      <c r="D3" s="4">
        <v>474</v>
      </c>
      <c r="E3" s="4" t="str">
        <f>VLOOKUP(A3,HOP!A:L,12,0)</f>
        <v>474.00</v>
      </c>
      <c r="F3" s="4" t="str">
        <f>VLOOKUP(A3,HOP!A:C,3,0)</f>
        <v>2499410</v>
      </c>
      <c r="G3" s="4">
        <f t="shared" ref="G3:G9" si="0">D3-E3</f>
        <v>0</v>
      </c>
      <c r="H3" s="4" t="str">
        <f t="shared" ref="H3:H9" si="1">$H$1&amp;F3</f>
        <v>，2499410</v>
      </c>
      <c r="I3" s="4" t="str">
        <f>VLOOKUP(A3,HOP!A:U,21,0)</f>
        <v>直采</v>
      </c>
    </row>
    <row r="4" s="4" customFormat="1" spans="1:9">
      <c r="A4" s="5">
        <v>17771821790</v>
      </c>
      <c r="B4" s="6">
        <v>44658</v>
      </c>
      <c r="C4" s="6">
        <v>44659</v>
      </c>
      <c r="D4" s="4">
        <v>2720.94</v>
      </c>
      <c r="E4" s="4" t="str">
        <f>VLOOKUP(A4,HOP!A:L,12,0)</f>
        <v>2720.94</v>
      </c>
      <c r="F4" s="4" t="str">
        <f>VLOOKUP(A4,HOP!A:C,3,0)</f>
        <v>2501027</v>
      </c>
      <c r="G4" s="4">
        <f t="shared" si="0"/>
        <v>0</v>
      </c>
      <c r="H4" s="4" t="str">
        <f t="shared" si="1"/>
        <v>，2501027</v>
      </c>
      <c r="I4" s="4" t="str">
        <f>VLOOKUP(A4,HOP!A:U,21,0)</f>
        <v>直连</v>
      </c>
    </row>
    <row r="5" s="4" customFormat="1" spans="1:9">
      <c r="A5" s="5">
        <v>17771895925</v>
      </c>
      <c r="B5" s="6">
        <v>44658</v>
      </c>
      <c r="C5" s="6">
        <v>44659</v>
      </c>
      <c r="D5" s="4">
        <v>356.22</v>
      </c>
      <c r="E5" s="4" t="str">
        <f>VLOOKUP(A5,HOP!A:L,12,0)</f>
        <v>356.22</v>
      </c>
      <c r="F5" s="4" t="str">
        <f>VLOOKUP(A5,HOP!A:C,3,0)</f>
        <v>2501090</v>
      </c>
      <c r="G5" s="4">
        <f t="shared" si="0"/>
        <v>0</v>
      </c>
      <c r="H5" s="4" t="str">
        <f t="shared" si="1"/>
        <v>，2501090</v>
      </c>
      <c r="I5" s="4" t="str">
        <f>VLOOKUP(A5,HOP!A:U,21,0)</f>
        <v>直采</v>
      </c>
    </row>
    <row r="6" s="4" customFormat="1" spans="1:9">
      <c r="A6" s="5">
        <v>17771586583</v>
      </c>
      <c r="B6" s="6">
        <v>44658</v>
      </c>
      <c r="C6" s="6">
        <v>44660</v>
      </c>
      <c r="D6" s="4">
        <v>746.51</v>
      </c>
      <c r="E6" s="4" t="str">
        <f>VLOOKUP(A6,HOP!A:L,12,0)</f>
        <v>746.51</v>
      </c>
      <c r="F6" s="4" t="str">
        <f>VLOOKUP(A6,HOP!A:C,3,0)</f>
        <v>2500813</v>
      </c>
      <c r="G6" s="4">
        <f t="shared" si="0"/>
        <v>0</v>
      </c>
      <c r="H6" s="4" t="str">
        <f t="shared" si="1"/>
        <v>，2500813</v>
      </c>
      <c r="I6" s="4" t="str">
        <f>VLOOKUP(A6,HOP!A:U,21,0)</f>
        <v>直连</v>
      </c>
    </row>
    <row r="7" s="4" customFormat="1" spans="1:9">
      <c r="A7" s="5">
        <v>17772147425</v>
      </c>
      <c r="B7" s="6">
        <v>44659</v>
      </c>
      <c r="C7" s="6">
        <v>44660</v>
      </c>
      <c r="D7" s="4">
        <v>1019.09</v>
      </c>
      <c r="E7" s="4" t="str">
        <f>VLOOKUP(A7,HOP!A:L,12,0)</f>
        <v>1019.09</v>
      </c>
      <c r="F7" s="4" t="str">
        <f>VLOOKUP(A7,HOP!A:C,3,0)</f>
        <v>2501301</v>
      </c>
      <c r="G7" s="4">
        <f t="shared" si="0"/>
        <v>0</v>
      </c>
      <c r="H7" s="4" t="str">
        <f t="shared" si="1"/>
        <v>，2501301</v>
      </c>
      <c r="I7" s="4" t="str">
        <f>VLOOKUP(A7,HOP!A:U,21,0)</f>
        <v>直连</v>
      </c>
    </row>
    <row r="8" s="4" customFormat="1" hidden="1" spans="1:9">
      <c r="A8" s="5">
        <v>17779839112</v>
      </c>
      <c r="B8" s="6">
        <v>44659</v>
      </c>
      <c r="C8" s="6">
        <v>44660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10">
      <c r="A9" s="5">
        <v>17780157701</v>
      </c>
      <c r="B9" s="6">
        <v>44659</v>
      </c>
      <c r="C9" s="6">
        <v>44660</v>
      </c>
      <c r="D9" s="4">
        <v>640</v>
      </c>
      <c r="E9" s="4">
        <v>640</v>
      </c>
      <c r="F9" s="8" t="s">
        <v>74</v>
      </c>
      <c r="G9" s="4">
        <f t="shared" si="0"/>
        <v>0</v>
      </c>
      <c r="H9" s="4" t="str">
        <f t="shared" si="1"/>
        <v>，202204082243430020</v>
      </c>
      <c r="I9" s="4" t="e">
        <f>VLOOKUP(A9,HOP!A:U,21,0)</f>
        <v>#N/A</v>
      </c>
      <c r="J9" s="4">
        <v>4.8</v>
      </c>
    </row>
    <row r="11" spans="4:4">
      <c r="D11" s="4">
        <f>SUM(D2:D10)</f>
        <v>7435.4</v>
      </c>
    </row>
    <row r="14" spans="1:6">
      <c r="A14" s="4" t="s">
        <v>75</v>
      </c>
      <c r="E14" s="4">
        <v>830.22</v>
      </c>
      <c r="F14" s="4">
        <v>998.06</v>
      </c>
    </row>
    <row r="15" spans="1:6">
      <c r="A15" s="4" t="s">
        <v>76</v>
      </c>
      <c r="E15" s="4">
        <v>5965.18</v>
      </c>
      <c r="F15" s="4">
        <v>7171.08</v>
      </c>
    </row>
    <row r="16" spans="1:6">
      <c r="A16" s="4" t="s">
        <v>77</v>
      </c>
      <c r="E16" s="4">
        <v>640</v>
      </c>
      <c r="F16" s="4">
        <v>769.38</v>
      </c>
    </row>
    <row r="17" spans="1:6">
      <c r="A17" s="4" t="s">
        <v>78</v>
      </c>
      <c r="E17" s="4">
        <f>SUBTOTAL(9,E14:E16)</f>
        <v>7435.4</v>
      </c>
      <c r="F17" s="4">
        <f>SUBTOTAL(9,F14:F16)</f>
        <v>8938.52</v>
      </c>
    </row>
    <row r="18" spans="1:1">
      <c r="A18" s="4" t="s">
        <v>79</v>
      </c>
    </row>
  </sheetData>
  <autoFilter ref="A1:XFD18">
    <filterColumn colId="3">
      <filters blank="1">
        <filter val="640"/>
        <filter val="746.51"/>
        <filter val="356.22"/>
        <filter val="474"/>
        <filter val="7435.4"/>
        <filter val="1478.64"/>
        <filter val="2720.94"/>
        <filter val="1019.09"/>
      </filters>
    </filterColumn>
    <filterColumn colId="8">
      <filters blank="1"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80</v>
      </c>
      <c r="B1" s="2" t="s">
        <v>81</v>
      </c>
      <c r="C1" s="2" t="s">
        <v>82</v>
      </c>
      <c r="D1" s="2" t="s">
        <v>83</v>
      </c>
      <c r="E1" s="2" t="s">
        <v>13</v>
      </c>
      <c r="F1" s="2" t="s">
        <v>5</v>
      </c>
      <c r="G1" s="2" t="s">
        <v>6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2" t="s">
        <v>94</v>
      </c>
      <c r="S1" s="2" t="s">
        <v>95</v>
      </c>
      <c r="T1" s="2" t="s">
        <v>96</v>
      </c>
      <c r="U1" s="2" t="s">
        <v>97</v>
      </c>
    </row>
    <row r="2" s="1" customFormat="1" spans="1:21">
      <c r="A2" s="3">
        <v>17762937775</v>
      </c>
      <c r="B2" s="1" t="s">
        <v>98</v>
      </c>
      <c r="C2" s="1" t="s">
        <v>99</v>
      </c>
      <c r="D2" s="1" t="s">
        <v>100</v>
      </c>
      <c r="E2" s="1" t="s">
        <v>101</v>
      </c>
      <c r="F2" s="1" t="s">
        <v>102</v>
      </c>
      <c r="G2" s="1" t="s">
        <v>103</v>
      </c>
      <c r="H2" s="1" t="s">
        <v>104</v>
      </c>
      <c r="I2" s="1" t="s">
        <v>105</v>
      </c>
      <c r="J2" s="1" t="s">
        <v>106</v>
      </c>
      <c r="K2" s="1" t="s">
        <v>105</v>
      </c>
      <c r="L2" s="1" t="s">
        <v>105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 t="s">
        <v>114</v>
      </c>
    </row>
    <row r="3" s="1" customFormat="1" spans="1:21">
      <c r="A3" s="3">
        <v>17769691507</v>
      </c>
      <c r="B3" s="1" t="s">
        <v>102</v>
      </c>
      <c r="C3" s="1" t="s">
        <v>115</v>
      </c>
      <c r="D3" s="1" t="s">
        <v>116</v>
      </c>
      <c r="E3" s="1" t="s">
        <v>40</v>
      </c>
      <c r="F3" s="1" t="s">
        <v>102</v>
      </c>
      <c r="G3" s="1" t="s">
        <v>103</v>
      </c>
      <c r="H3" s="1" t="s">
        <v>104</v>
      </c>
      <c r="I3" s="1" t="s">
        <v>117</v>
      </c>
      <c r="J3" s="1" t="s">
        <v>106</v>
      </c>
      <c r="K3" s="1" t="s">
        <v>117</v>
      </c>
      <c r="L3" s="1" t="s">
        <v>117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118</v>
      </c>
      <c r="S3" s="1" t="s">
        <v>112</v>
      </c>
      <c r="T3" s="1" t="s">
        <v>113</v>
      </c>
      <c r="U3" s="1" t="s">
        <v>119</v>
      </c>
    </row>
    <row r="4" s="1" customFormat="1" spans="1:21">
      <c r="A4" s="3">
        <v>17771586583</v>
      </c>
      <c r="B4" s="1" t="s">
        <v>120</v>
      </c>
      <c r="C4" s="1" t="s">
        <v>121</v>
      </c>
      <c r="D4" s="1" t="s">
        <v>122</v>
      </c>
      <c r="E4" s="1" t="s">
        <v>123</v>
      </c>
      <c r="F4" s="1" t="s">
        <v>120</v>
      </c>
      <c r="G4" s="1" t="s">
        <v>124</v>
      </c>
      <c r="H4" s="1" t="s">
        <v>104</v>
      </c>
      <c r="I4" s="1" t="s">
        <v>125</v>
      </c>
      <c r="J4" s="1" t="s">
        <v>106</v>
      </c>
      <c r="K4" s="1" t="s">
        <v>125</v>
      </c>
      <c r="L4" s="1" t="s">
        <v>125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110</v>
      </c>
      <c r="R4" s="1" t="s">
        <v>126</v>
      </c>
      <c r="S4" s="1" t="s">
        <v>112</v>
      </c>
      <c r="T4" s="1" t="s">
        <v>113</v>
      </c>
      <c r="U4" s="1" t="s">
        <v>114</v>
      </c>
    </row>
    <row r="5" s="1" customFormat="1" spans="1:21">
      <c r="A5" s="3">
        <v>17771821790</v>
      </c>
      <c r="B5" s="1" t="s">
        <v>120</v>
      </c>
      <c r="C5" s="1" t="s">
        <v>127</v>
      </c>
      <c r="D5" s="1" t="s">
        <v>128</v>
      </c>
      <c r="E5" s="1" t="s">
        <v>129</v>
      </c>
      <c r="F5" s="1" t="s">
        <v>120</v>
      </c>
      <c r="G5" s="1" t="s">
        <v>103</v>
      </c>
      <c r="H5" s="1" t="s">
        <v>104</v>
      </c>
      <c r="I5" s="1" t="s">
        <v>130</v>
      </c>
      <c r="J5" s="1" t="s">
        <v>106</v>
      </c>
      <c r="K5" s="1" t="s">
        <v>130</v>
      </c>
      <c r="L5" s="1" t="s">
        <v>130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110</v>
      </c>
      <c r="R5" s="1" t="s">
        <v>131</v>
      </c>
      <c r="S5" s="1" t="s">
        <v>112</v>
      </c>
      <c r="T5" s="1" t="s">
        <v>113</v>
      </c>
      <c r="U5" s="1" t="s">
        <v>114</v>
      </c>
    </row>
    <row r="6" s="1" customFormat="1" spans="1:21">
      <c r="A6" s="3">
        <v>17771895925</v>
      </c>
      <c r="B6" s="1" t="s">
        <v>120</v>
      </c>
      <c r="C6" s="1" t="s">
        <v>132</v>
      </c>
      <c r="D6" s="1" t="s">
        <v>133</v>
      </c>
      <c r="E6" s="1" t="s">
        <v>52</v>
      </c>
      <c r="F6" s="1" t="s">
        <v>120</v>
      </c>
      <c r="G6" s="1" t="s">
        <v>103</v>
      </c>
      <c r="H6" s="1" t="s">
        <v>104</v>
      </c>
      <c r="I6" s="1" t="s">
        <v>134</v>
      </c>
      <c r="J6" s="1" t="s">
        <v>106</v>
      </c>
      <c r="K6" s="1" t="s">
        <v>134</v>
      </c>
      <c r="L6" s="1" t="s">
        <v>134</v>
      </c>
      <c r="M6" s="1" t="s">
        <v>107</v>
      </c>
      <c r="N6" s="1" t="s">
        <v>107</v>
      </c>
      <c r="O6" s="1" t="s">
        <v>108</v>
      </c>
      <c r="P6" s="1" t="s">
        <v>109</v>
      </c>
      <c r="Q6" s="1" t="s">
        <v>110</v>
      </c>
      <c r="R6" s="1" t="s">
        <v>135</v>
      </c>
      <c r="S6" s="1" t="s">
        <v>112</v>
      </c>
      <c r="T6" s="1" t="s">
        <v>113</v>
      </c>
      <c r="U6" s="1" t="s">
        <v>119</v>
      </c>
    </row>
    <row r="7" s="1" customFormat="1" spans="1:21">
      <c r="A7" s="3">
        <v>17772147425</v>
      </c>
      <c r="B7" s="1" t="s">
        <v>120</v>
      </c>
      <c r="C7" s="1" t="s">
        <v>136</v>
      </c>
      <c r="D7" s="1" t="s">
        <v>100</v>
      </c>
      <c r="E7" s="1" t="s">
        <v>101</v>
      </c>
      <c r="F7" s="1" t="s">
        <v>103</v>
      </c>
      <c r="G7" s="1" t="s">
        <v>124</v>
      </c>
      <c r="H7" s="1" t="s">
        <v>104</v>
      </c>
      <c r="I7" s="1" t="s">
        <v>137</v>
      </c>
      <c r="J7" s="1" t="s">
        <v>106</v>
      </c>
      <c r="K7" s="1" t="s">
        <v>137</v>
      </c>
      <c r="L7" s="1" t="s">
        <v>137</v>
      </c>
      <c r="M7" s="1" t="s">
        <v>107</v>
      </c>
      <c r="N7" s="1" t="s">
        <v>107</v>
      </c>
      <c r="O7" s="1" t="s">
        <v>108</v>
      </c>
      <c r="P7" s="1" t="s">
        <v>109</v>
      </c>
      <c r="Q7" s="1" t="s">
        <v>110</v>
      </c>
      <c r="R7" s="1" t="s">
        <v>138</v>
      </c>
      <c r="S7" s="1" t="s">
        <v>112</v>
      </c>
      <c r="T7" s="1" t="s">
        <v>113</v>
      </c>
      <c r="U7" s="1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2022-04-24T01:27:07Z</dcterms:created>
  <dcterms:modified xsi:type="dcterms:W3CDTF">2022-04-24T01:35:30Z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eyJoZGlkIjoiZTg0NGZhMDVjY2FiYjIzZTc3ZjU5MWY2MWMxZGFjZmEifQ==</vt:lpwstr>
  </property>
  <property fmtid="{D5CDD505-2E9C-101B-9397-08002B2CF9AE}" pid="3" name="ICV">
    <vt:lpwstr>290AB24CDBA24A78A1A7352756FD71D2</vt:lpwstr>
  </property>
  <property fmtid="{D5CDD505-2E9C-101B-9397-08002B2CF9AE}" pid="4" name="KSOProductBuildVer">
    <vt:lpwstr>2052-11.1.0.11636</vt:lpwstr>
  </property>
</Properties>
</file>