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对账!$A$1:$I$13</definedName>
  </definedNames>
  <calcPr calcId="144525" concurrentCalc="0"/>
</workbook>
</file>

<file path=xl/sharedStrings.xml><?xml version="1.0" encoding="utf-8"?>
<sst xmlns="http://schemas.openxmlformats.org/spreadsheetml/2006/main" count="362" uniqueCount="122">
  <si>
    <t>同程旅行对账单
(账期：20220418-20220424)</t>
  </si>
  <si>
    <t>应付房费总金额</t>
  </si>
  <si>
    <t>应付罚金总金额</t>
  </si>
  <si>
    <t>调整项</t>
  </si>
  <si>
    <t>币种</t>
  </si>
  <si>
    <t>应付合计</t>
  </si>
  <si>
    <t>2748.00</t>
  </si>
  <si>
    <t>0.00</t>
  </si>
  <si>
    <t>CNY</t>
  </si>
  <si>
    <t>广州知祥酒店公寓</t>
  </si>
  <si>
    <t/>
  </si>
  <si>
    <t>小计:130.00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</si>
  <si>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</si>
  <si>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</si>
  <si>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</si>
  <si>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</si>
  <si>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</si>
  <si>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</si>
  <si>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</si>
  <si>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</si>
  <si>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</si>
  <si>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</si>
  <si>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</si>
  <si>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1404140480</t>
  </si>
  <si>
    <t>房间号A1316</t>
  </si>
  <si>
    <t>张丽平</t>
  </si>
  <si>
    <t>标准大床房</t>
  </si>
  <si>
    <t>2022/04/22</t>
  </si>
  <si>
    <t>2022/04/23</t>
  </si>
  <si>
    <t>1.00</t>
  </si>
  <si>
    <t>130.00</t>
  </si>
  <si>
    <t>舟山新海景大酒店</t>
  </si>
  <si>
    <t>小计:378.00</t>
  </si>
  <si>
    <t>1400541155</t>
  </si>
  <si>
    <t>蔡峥峥</t>
  </si>
  <si>
    <t>商务双床房</t>
  </si>
  <si>
    <t>2022/04/19</t>
  </si>
  <si>
    <t>2022/04/20</t>
  </si>
  <si>
    <t>126.00</t>
  </si>
  <si>
    <t>1401616718</t>
  </si>
  <si>
    <t>2022/04/21</t>
  </si>
  <si>
    <t>1403896639</t>
  </si>
  <si>
    <t>董其福</t>
  </si>
  <si>
    <t>合作诺桑洲际酒店</t>
  </si>
  <si>
    <t>小计:1928.00</t>
  </si>
  <si>
    <t>1401907259</t>
  </si>
  <si>
    <t>蒋琦</t>
  </si>
  <si>
    <t>商务标间</t>
  </si>
  <si>
    <t>241.00</t>
  </si>
  <si>
    <t>1401913799</t>
  </si>
  <si>
    <t>纪凤虎</t>
  </si>
  <si>
    <t>2.00</t>
  </si>
  <si>
    <t>482.00</t>
  </si>
  <si>
    <t>1401943884</t>
  </si>
  <si>
    <t>王晓安</t>
  </si>
  <si>
    <t>商务大床房</t>
  </si>
  <si>
    <t>1402039784</t>
  </si>
  <si>
    <t>郭泽鑫</t>
  </si>
  <si>
    <t>1402860716</t>
  </si>
  <si>
    <t>1403206069</t>
  </si>
  <si>
    <t>夏国荣</t>
  </si>
  <si>
    <t>ES成享国际公寓(佛山金融高新区地铁站)</t>
  </si>
  <si>
    <t>小计:312.00</t>
  </si>
  <si>
    <t>1402891856</t>
  </si>
  <si>
    <t>陈锐能</t>
  </si>
  <si>
    <t>豪华大床房</t>
  </si>
  <si>
    <t>152.00</t>
  </si>
  <si>
    <t>1404019861</t>
  </si>
  <si>
    <t>田金福</t>
  </si>
  <si>
    <t>160.00</t>
  </si>
  <si>
    <t>，</t>
  </si>
  <si>
    <t>202204221644080021</t>
  </si>
  <si>
    <t>202204201807200021</t>
  </si>
  <si>
    <t>202204201816510021</t>
  </si>
  <si>
    <t>202204201853490021</t>
  </si>
  <si>
    <t>202204202053020021</t>
  </si>
  <si>
    <t>202204211613290022</t>
  </si>
  <si>
    <t>202204212114020021</t>
  </si>
  <si>
    <t>202204211440490020</t>
  </si>
  <si>
    <t>202204221415410022</t>
  </si>
  <si>
    <t>处理中</t>
  </si>
  <si>
    <t>A220426110701481</t>
  </si>
  <si>
    <t>房集：i220426110628 2370元</t>
  </si>
  <si>
    <t>总计：2748元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</si>
  <si>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</si>
  <si>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</si>
  <si>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</si>
  <si>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</si>
  <si>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</si>
  <si>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</si>
  <si>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</si>
  <si>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</si>
  <si>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</si>
  <si>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</si>
  <si>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</si>
  <si>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</si>
  <si>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</si>
  <si>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</si>
  <si>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</si>
  <si>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</si>
  <si>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</si>
  <si>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</si>
  <si>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</si>
  <si>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2022-04-22</t>
  </si>
  <si>
    <t>2520257</t>
  </si>
  <si>
    <t>2022-04-23</t>
  </si>
  <si>
    <t>退房日周结</t>
  </si>
  <si>
    <t>RMB</t>
  </si>
  <si>
    <t>0</t>
  </si>
  <si>
    <t>同程艺龙国内酒店EBK</t>
  </si>
  <si>
    <t>3703</t>
  </si>
  <si>
    <t>2022-04-22 11:45:09</t>
  </si>
  <si>
    <t>否</t>
  </si>
  <si>
    <t>广州汇登信息科技有限公司</t>
  </si>
  <si>
    <t>直采</t>
  </si>
  <si>
    <t>2022-04-20</t>
  </si>
  <si>
    <t>2518543</t>
  </si>
  <si>
    <t>2022-04-21</t>
  </si>
  <si>
    <t>2022-04-20 12:18:20</t>
  </si>
  <si>
    <t>2022-04-19</t>
  </si>
  <si>
    <t>2517654</t>
  </si>
  <si>
    <t>2022-04-19 13:47:55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</si>
</sst>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9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t="s">
        <v>8</v>
      </c>
      <c r="K12" t="s">
        <v>10</v>
      </c>
      <c r="L12" t="s">
        <v>30</v>
      </c>
    </row>
    <row r="13" spans="2:12">
      <c r="B13" s="3" t="s">
        <v>31</v>
      </c>
      <c r="C13" s="3" t="s">
        <v>10</v>
      </c>
      <c r="D13" s="3" t="s">
        <v>10</v>
      </c>
      <c r="E13" s="3" t="s">
        <v>10</v>
      </c>
      <c r="F13" s="3" t="s">
        <v>32</v>
      </c>
      <c r="G13" s="3" t="s">
        <v>10</v>
      </c>
      <c r="H13" s="3" t="s">
        <v>10</v>
      </c>
      <c r="I13" s="3" t="s">
        <v>10</v>
      </c>
      <c r="J13" s="3" t="s">
        <v>10</v>
      </c>
      <c r="K13" s="3" t="s">
        <v>10</v>
      </c>
      <c r="L13" s="3" t="s">
        <v>10</v>
      </c>
    </row>
    <row r="14" spans="2:12"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4</v>
      </c>
      <c r="K14" s="3" t="s">
        <v>20</v>
      </c>
      <c r="L14" s="3" t="s">
        <v>21</v>
      </c>
    </row>
    <row r="15" spans="2:12">
      <c r="B15" t="s">
        <v>22</v>
      </c>
      <c r="C15" t="s">
        <v>33</v>
      </c>
      <c r="D15" t="s">
        <v>10</v>
      </c>
      <c r="E15" t="s">
        <v>34</v>
      </c>
      <c r="F15" t="s">
        <v>35</v>
      </c>
      <c r="G15" t="s">
        <v>36</v>
      </c>
      <c r="H15" t="s">
        <v>37</v>
      </c>
      <c r="I15" t="s">
        <v>29</v>
      </c>
      <c r="J15" t="s">
        <v>8</v>
      </c>
      <c r="K15" t="s">
        <v>10</v>
      </c>
      <c r="L15" t="s">
        <v>38</v>
      </c>
    </row>
    <row r="16" spans="2:12">
      <c r="B16" t="s">
        <v>22</v>
      </c>
      <c r="C16" t="s">
        <v>39</v>
      </c>
      <c r="D16" t="s">
        <v>10</v>
      </c>
      <c r="E16" t="s">
        <v>34</v>
      </c>
      <c r="F16" t="s">
        <v>35</v>
      </c>
      <c r="G16" t="s">
        <v>37</v>
      </c>
      <c r="H16" t="s">
        <v>40</v>
      </c>
      <c r="I16" t="s">
        <v>29</v>
      </c>
      <c r="J16" t="s">
        <v>8</v>
      </c>
      <c r="K16" t="s">
        <v>10</v>
      </c>
      <c r="L16" t="s">
        <v>38</v>
      </c>
    </row>
    <row r="17" spans="2:12">
      <c r="B17" t="s">
        <v>22</v>
      </c>
      <c r="C17" t="s">
        <v>41</v>
      </c>
      <c r="D17" t="s">
        <v>10</v>
      </c>
      <c r="E17" t="s">
        <v>42</v>
      </c>
      <c r="F17" t="s">
        <v>35</v>
      </c>
      <c r="G17" t="s">
        <v>27</v>
      </c>
      <c r="H17" t="s">
        <v>28</v>
      </c>
      <c r="I17" t="s">
        <v>29</v>
      </c>
      <c r="J17" t="s">
        <v>8</v>
      </c>
      <c r="K17" t="s">
        <v>10</v>
      </c>
      <c r="L17" t="s">
        <v>38</v>
      </c>
    </row>
    <row r="18" spans="2:12">
      <c r="B18" s="3" t="s">
        <v>43</v>
      </c>
      <c r="C18" s="3" t="s">
        <v>10</v>
      </c>
      <c r="D18" s="3" t="s">
        <v>10</v>
      </c>
      <c r="E18" s="3" t="s">
        <v>10</v>
      </c>
      <c r="F18" s="3" t="s">
        <v>44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2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4</v>
      </c>
      <c r="K19" s="3" t="s">
        <v>20</v>
      </c>
      <c r="L19" s="3" t="s">
        <v>21</v>
      </c>
    </row>
    <row r="20" spans="2:12">
      <c r="B20" t="s">
        <v>22</v>
      </c>
      <c r="C20" t="s">
        <v>45</v>
      </c>
      <c r="D20" t="s">
        <v>10</v>
      </c>
      <c r="E20" t="s">
        <v>46</v>
      </c>
      <c r="F20" t="s">
        <v>47</v>
      </c>
      <c r="G20" t="s">
        <v>37</v>
      </c>
      <c r="H20" t="s">
        <v>40</v>
      </c>
      <c r="I20" t="s">
        <v>29</v>
      </c>
      <c r="J20" t="s">
        <v>8</v>
      </c>
      <c r="K20" t="s">
        <v>10</v>
      </c>
      <c r="L20" t="s">
        <v>48</v>
      </c>
    </row>
    <row r="21" spans="2:12">
      <c r="B21" t="s">
        <v>22</v>
      </c>
      <c r="C21" t="s">
        <v>49</v>
      </c>
      <c r="D21" t="s">
        <v>10</v>
      </c>
      <c r="E21" t="s">
        <v>50</v>
      </c>
      <c r="F21" t="s">
        <v>47</v>
      </c>
      <c r="G21" t="s">
        <v>37</v>
      </c>
      <c r="H21" t="s">
        <v>27</v>
      </c>
      <c r="I21" t="s">
        <v>51</v>
      </c>
      <c r="J21" t="s">
        <v>8</v>
      </c>
      <c r="K21" t="s">
        <v>10</v>
      </c>
      <c r="L21" t="s">
        <v>52</v>
      </c>
    </row>
    <row r="22" spans="2:12">
      <c r="B22" t="s">
        <v>22</v>
      </c>
      <c r="C22" t="s">
        <v>53</v>
      </c>
      <c r="D22" t="s">
        <v>10</v>
      </c>
      <c r="E22" t="s">
        <v>54</v>
      </c>
      <c r="F22" t="s">
        <v>55</v>
      </c>
      <c r="G22" t="s">
        <v>37</v>
      </c>
      <c r="H22" t="s">
        <v>27</v>
      </c>
      <c r="I22" t="s">
        <v>51</v>
      </c>
      <c r="J22" t="s">
        <v>8</v>
      </c>
      <c r="K22" t="s">
        <v>10</v>
      </c>
      <c r="L22" t="s">
        <v>52</v>
      </c>
    </row>
    <row r="23" spans="2:12">
      <c r="B23" t="s">
        <v>22</v>
      </c>
      <c r="C23" t="s">
        <v>56</v>
      </c>
      <c r="D23" t="s">
        <v>10</v>
      </c>
      <c r="E23" t="s">
        <v>57</v>
      </c>
      <c r="F23" t="s">
        <v>55</v>
      </c>
      <c r="G23" t="s">
        <v>40</v>
      </c>
      <c r="H23" t="s">
        <v>27</v>
      </c>
      <c r="I23" t="s">
        <v>29</v>
      </c>
      <c r="J23" t="s">
        <v>8</v>
      </c>
      <c r="K23" t="s">
        <v>10</v>
      </c>
      <c r="L23" t="s">
        <v>48</v>
      </c>
    </row>
    <row r="24" spans="2:12">
      <c r="B24" t="s">
        <v>22</v>
      </c>
      <c r="C24" t="s">
        <v>58</v>
      </c>
      <c r="D24" t="s">
        <v>10</v>
      </c>
      <c r="E24" t="s">
        <v>46</v>
      </c>
      <c r="F24" t="s">
        <v>55</v>
      </c>
      <c r="G24" t="s">
        <v>40</v>
      </c>
      <c r="H24" t="s">
        <v>27</v>
      </c>
      <c r="I24" t="s">
        <v>29</v>
      </c>
      <c r="J24" t="s">
        <v>8</v>
      </c>
      <c r="K24" t="s">
        <v>10</v>
      </c>
      <c r="L24" t="s">
        <v>48</v>
      </c>
    </row>
    <row r="25" spans="2:12">
      <c r="B25" t="s">
        <v>22</v>
      </c>
      <c r="C25" t="s">
        <v>59</v>
      </c>
      <c r="D25" t="s">
        <v>10</v>
      </c>
      <c r="E25" t="s">
        <v>60</v>
      </c>
      <c r="F25" t="s">
        <v>47</v>
      </c>
      <c r="G25" t="s">
        <v>40</v>
      </c>
      <c r="H25" t="s">
        <v>27</v>
      </c>
      <c r="I25" t="s">
        <v>29</v>
      </c>
      <c r="J25" t="s">
        <v>8</v>
      </c>
      <c r="K25" t="s">
        <v>10</v>
      </c>
      <c r="L25" t="s">
        <v>48</v>
      </c>
    </row>
    <row r="26" spans="2:12">
      <c r="B26" s="3" t="s">
        <v>61</v>
      </c>
      <c r="C26" s="3" t="s">
        <v>10</v>
      </c>
      <c r="D26" s="3" t="s">
        <v>10</v>
      </c>
      <c r="E26" s="3" t="s">
        <v>10</v>
      </c>
      <c r="F26" s="3" t="s">
        <v>62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2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  <c r="L27" s="3" t="s">
        <v>21</v>
      </c>
    </row>
    <row r="28" spans="2:12">
      <c r="B28" t="s">
        <v>22</v>
      </c>
      <c r="C28" t="s">
        <v>63</v>
      </c>
      <c r="D28" t="s">
        <v>10</v>
      </c>
      <c r="E28" t="s">
        <v>64</v>
      </c>
      <c r="F28" t="s">
        <v>65</v>
      </c>
      <c r="G28" t="s">
        <v>40</v>
      </c>
      <c r="H28" t="s">
        <v>27</v>
      </c>
      <c r="I28" t="s">
        <v>29</v>
      </c>
      <c r="J28" t="s">
        <v>8</v>
      </c>
      <c r="K28" t="s">
        <v>10</v>
      </c>
      <c r="L28" t="s">
        <v>66</v>
      </c>
    </row>
    <row r="29" spans="2:12">
      <c r="B29" t="s">
        <v>22</v>
      </c>
      <c r="C29" t="s">
        <v>67</v>
      </c>
      <c r="D29" t="s">
        <v>10</v>
      </c>
      <c r="E29" t="s">
        <v>68</v>
      </c>
      <c r="F29" t="s">
        <v>65</v>
      </c>
      <c r="G29" t="s">
        <v>27</v>
      </c>
      <c r="H29" t="s">
        <v>28</v>
      </c>
      <c r="I29" t="s">
        <v>29</v>
      </c>
      <c r="J29" t="s">
        <v>8</v>
      </c>
      <c r="K29" t="s">
        <v>10</v>
      </c>
      <c r="L29" t="s">
        <v>69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"/>
  <sheetViews>
    <sheetView tabSelected="1" workbookViewId="0">
      <selection activeCell="A19" sqref="A19:D21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70</v>
      </c>
    </row>
    <row r="2" hidden="1" spans="1:10">
      <c r="A2">
        <v>1404140480</v>
      </c>
      <c r="B2" t="s">
        <v>27</v>
      </c>
      <c r="C2" t="s">
        <v>28</v>
      </c>
      <c r="D2" s="4">
        <v>130</v>
      </c>
      <c r="E2">
        <v>130</v>
      </c>
      <c r="F2" s="8" t="s">
        <v>71</v>
      </c>
      <c r="G2">
        <f>D2-E2</f>
        <v>0</v>
      </c>
      <c r="H2" t="str">
        <f>$H$1&amp;F2</f>
        <v>，202204221644080021</v>
      </c>
      <c r="I2" t="e">
        <f>VLOOKUP(A2,HOP!A:U,21,0)</f>
        <v>#N/A</v>
      </c>
      <c r="J2">
        <v>4.22</v>
      </c>
    </row>
    <row r="3" spans="1:9">
      <c r="A3" t="s">
        <v>33</v>
      </c>
      <c r="B3" t="s">
        <v>36</v>
      </c>
      <c r="C3" t="s">
        <v>37</v>
      </c>
      <c r="D3" s="4">
        <v>126</v>
      </c>
      <c r="E3" t="str">
        <f>VLOOKUP(A3,HOP!A:L,12,0)</f>
        <v>126.00</v>
      </c>
      <c r="F3" t="str">
        <f>VLOOKUP(A3,HOP!A:C,3,0)</f>
        <v>2517654</v>
      </c>
      <c r="G3">
        <f t="shared" ref="G3:G13" si="0">D3-E3</f>
        <v>0</v>
      </c>
      <c r="H3" t="str">
        <f t="shared" ref="H3:H13" si="1">$H$1&amp;F3</f>
        <v>，2517654</v>
      </c>
      <c r="I3" t="str">
        <f>VLOOKUP(A3,HOP!A:U,21,0)</f>
        <v>直采</v>
      </c>
    </row>
    <row r="4" spans="1:9">
      <c r="A4" t="s">
        <v>39</v>
      </c>
      <c r="B4" t="s">
        <v>37</v>
      </c>
      <c r="C4" t="s">
        <v>40</v>
      </c>
      <c r="D4" s="4">
        <v>126</v>
      </c>
      <c r="E4" t="str">
        <f>VLOOKUP(A4,HOP!A:L,12,0)</f>
        <v>126.00</v>
      </c>
      <c r="F4" t="str">
        <f>VLOOKUP(A4,HOP!A:C,3,0)</f>
        <v>2518543</v>
      </c>
      <c r="G4">
        <f t="shared" si="0"/>
        <v>0</v>
      </c>
      <c r="H4" t="str">
        <f t="shared" si="1"/>
        <v>，2518543</v>
      </c>
      <c r="I4" t="str">
        <f>VLOOKUP(A4,HOP!A:U,21,0)</f>
        <v>直采</v>
      </c>
    </row>
    <row r="5" spans="1:9">
      <c r="A5" t="s">
        <v>41</v>
      </c>
      <c r="B5" t="s">
        <v>27</v>
      </c>
      <c r="C5" t="s">
        <v>28</v>
      </c>
      <c r="D5" s="4">
        <v>126</v>
      </c>
      <c r="E5" t="str">
        <f>VLOOKUP(A5,HOP!A:L,12,0)</f>
        <v>126.00</v>
      </c>
      <c r="F5" t="str">
        <f>VLOOKUP(A5,HOP!A:C,3,0)</f>
        <v>2520257</v>
      </c>
      <c r="G5">
        <f t="shared" si="0"/>
        <v>0</v>
      </c>
      <c r="H5" t="str">
        <f t="shared" si="1"/>
        <v>，2520257</v>
      </c>
      <c r="I5" t="str">
        <f>VLOOKUP(A5,HOP!A:U,21,0)</f>
        <v>直采</v>
      </c>
    </row>
    <row r="6" hidden="1" spans="1:10">
      <c r="A6">
        <v>1401907259</v>
      </c>
      <c r="B6" t="s">
        <v>37</v>
      </c>
      <c r="C6" t="s">
        <v>40</v>
      </c>
      <c r="D6" s="4">
        <v>241</v>
      </c>
      <c r="E6">
        <v>241</v>
      </c>
      <c r="F6" s="8" t="s">
        <v>72</v>
      </c>
      <c r="G6">
        <f t="shared" si="0"/>
        <v>0</v>
      </c>
      <c r="H6" t="str">
        <f t="shared" si="1"/>
        <v>，202204201807200021</v>
      </c>
      <c r="I6" t="e">
        <f>VLOOKUP(A6,HOP!A:U,21,0)</f>
        <v>#N/A</v>
      </c>
      <c r="J6" s="6">
        <v>4.2</v>
      </c>
    </row>
    <row r="7" hidden="1" spans="1:10">
      <c r="A7">
        <v>1401913799</v>
      </c>
      <c r="B7" t="s">
        <v>37</v>
      </c>
      <c r="C7" t="s">
        <v>27</v>
      </c>
      <c r="D7" s="4">
        <v>482</v>
      </c>
      <c r="E7">
        <v>482</v>
      </c>
      <c r="F7" s="8" t="s">
        <v>73</v>
      </c>
      <c r="G7">
        <f t="shared" si="0"/>
        <v>0</v>
      </c>
      <c r="H7" t="str">
        <f t="shared" si="1"/>
        <v>，202204201816510021</v>
      </c>
      <c r="I7" t="e">
        <f>VLOOKUP(A7,HOP!A:U,21,0)</f>
        <v>#N/A</v>
      </c>
      <c r="J7" s="6">
        <v>4.2</v>
      </c>
    </row>
    <row r="8" hidden="1" spans="1:10">
      <c r="A8">
        <v>1401943884</v>
      </c>
      <c r="B8" t="s">
        <v>37</v>
      </c>
      <c r="C8" t="s">
        <v>27</v>
      </c>
      <c r="D8" s="4">
        <v>482</v>
      </c>
      <c r="E8">
        <v>482</v>
      </c>
      <c r="F8" s="8" t="s">
        <v>74</v>
      </c>
      <c r="G8">
        <f t="shared" si="0"/>
        <v>0</v>
      </c>
      <c r="H8" t="str">
        <f t="shared" si="1"/>
        <v>，202204201853490021</v>
      </c>
      <c r="I8" t="e">
        <f>VLOOKUP(A8,HOP!A:U,21,0)</f>
        <v>#N/A</v>
      </c>
      <c r="J8" s="6">
        <v>4.2</v>
      </c>
    </row>
    <row r="9" hidden="1" spans="1:10">
      <c r="A9">
        <v>1402039784</v>
      </c>
      <c r="B9" t="s">
        <v>40</v>
      </c>
      <c r="C9" t="s">
        <v>27</v>
      </c>
      <c r="D9" s="4">
        <v>241</v>
      </c>
      <c r="E9">
        <v>241</v>
      </c>
      <c r="F9" s="8" t="s">
        <v>75</v>
      </c>
      <c r="G9">
        <f t="shared" si="0"/>
        <v>0</v>
      </c>
      <c r="H9" t="str">
        <f t="shared" si="1"/>
        <v>，202204202053020021</v>
      </c>
      <c r="I9" t="e">
        <f>VLOOKUP(A9,HOP!A:U,21,0)</f>
        <v>#N/A</v>
      </c>
      <c r="J9" s="6">
        <v>4.2</v>
      </c>
    </row>
    <row r="10" hidden="1" spans="1:10">
      <c r="A10">
        <v>1402860716</v>
      </c>
      <c r="B10" t="s">
        <v>40</v>
      </c>
      <c r="C10" t="s">
        <v>27</v>
      </c>
      <c r="D10" s="4">
        <v>241</v>
      </c>
      <c r="E10">
        <v>241</v>
      </c>
      <c r="F10" s="8" t="s">
        <v>76</v>
      </c>
      <c r="G10">
        <f t="shared" si="0"/>
        <v>0</v>
      </c>
      <c r="H10" t="str">
        <f t="shared" si="1"/>
        <v>，202204211613290022</v>
      </c>
      <c r="I10" t="e">
        <f>VLOOKUP(A10,HOP!A:U,21,0)</f>
        <v>#N/A</v>
      </c>
      <c r="J10">
        <v>4.21</v>
      </c>
    </row>
    <row r="11" hidden="1" spans="1:10">
      <c r="A11">
        <v>1403206069</v>
      </c>
      <c r="B11" t="s">
        <v>40</v>
      </c>
      <c r="C11" t="s">
        <v>27</v>
      </c>
      <c r="D11" s="4">
        <v>241</v>
      </c>
      <c r="E11">
        <v>241</v>
      </c>
      <c r="F11" s="8" t="s">
        <v>77</v>
      </c>
      <c r="G11">
        <f t="shared" si="0"/>
        <v>0</v>
      </c>
      <c r="H11" t="str">
        <f t="shared" si="1"/>
        <v>，202204212114020021</v>
      </c>
      <c r="I11" t="e">
        <f>VLOOKUP(A11,HOP!A:U,21,0)</f>
        <v>#N/A</v>
      </c>
      <c r="J11">
        <v>4.21</v>
      </c>
    </row>
    <row r="12" hidden="1" spans="1:10">
      <c r="A12">
        <v>1402891856</v>
      </c>
      <c r="B12" t="s">
        <v>40</v>
      </c>
      <c r="C12" t="s">
        <v>27</v>
      </c>
      <c r="D12" s="4">
        <v>152</v>
      </c>
      <c r="E12">
        <v>152</v>
      </c>
      <c r="F12" s="8" t="s">
        <v>78</v>
      </c>
      <c r="G12">
        <f t="shared" si="0"/>
        <v>0</v>
      </c>
      <c r="H12" t="str">
        <f t="shared" si="1"/>
        <v>，202204211440490020</v>
      </c>
      <c r="I12" t="e">
        <f>VLOOKUP(A12,HOP!A:U,21,0)</f>
        <v>#N/A</v>
      </c>
      <c r="J12">
        <v>4.21</v>
      </c>
    </row>
    <row r="13" hidden="1" spans="1:11">
      <c r="A13">
        <v>1404019861</v>
      </c>
      <c r="B13" t="s">
        <v>27</v>
      </c>
      <c r="C13" t="s">
        <v>28</v>
      </c>
      <c r="D13" s="4">
        <v>160</v>
      </c>
      <c r="E13">
        <v>160</v>
      </c>
      <c r="F13" s="8" t="s">
        <v>79</v>
      </c>
      <c r="G13">
        <f t="shared" si="0"/>
        <v>0</v>
      </c>
      <c r="H13" t="str">
        <f t="shared" si="1"/>
        <v>，202204221415410022</v>
      </c>
      <c r="I13" t="e">
        <f>VLOOKUP(A13,HOP!A:U,21,0)</f>
        <v>#N/A</v>
      </c>
      <c r="J13">
        <v>4.22</v>
      </c>
      <c r="K13" t="s">
        <v>80</v>
      </c>
    </row>
    <row r="15" spans="4:4">
      <c r="D15">
        <f>SUM(D2:D14)</f>
        <v>2748</v>
      </c>
    </row>
    <row r="16" spans="4:4">
      <c r="D16" s="5" t="s">
        <v>6</v>
      </c>
    </row>
    <row r="19" spans="1:4">
      <c r="A19" t="s">
        <v>81</v>
      </c>
      <c r="D19">
        <v>378</v>
      </c>
    </row>
    <row r="20" spans="1:4">
      <c r="A20" t="s">
        <v>82</v>
      </c>
      <c r="D20">
        <v>2370</v>
      </c>
    </row>
    <row r="21" spans="1:4">
      <c r="A21" t="s">
        <v>83</v>
      </c>
      <c r="D21">
        <f>SUBTOTAL(9,D19:D20)</f>
        <v>2748</v>
      </c>
    </row>
  </sheetData>
  <autoFilter ref="A1:I13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8" defaultRowHeight="12.75" outlineLevelRow="3"/>
  <cols>
    <col min="1" max="16383" width="8" style="1"/>
  </cols>
  <sheetData>
    <row r="1" s="1" customFormat="1" spans="1:21">
      <c r="A1" s="2" t="s">
        <v>84</v>
      </c>
      <c r="B1" s="2" t="s">
        <v>85</v>
      </c>
      <c r="C1" s="2" t="s">
        <v>86</v>
      </c>
      <c r="D1" s="2" t="s">
        <v>87</v>
      </c>
      <c r="E1" s="2" t="s">
        <v>88</v>
      </c>
      <c r="F1" s="2" t="s">
        <v>17</v>
      </c>
      <c r="G1" s="2" t="s">
        <v>18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</row>
    <row r="2" s="1" customFormat="1" spans="1:21">
      <c r="A2" s="1" t="s">
        <v>41</v>
      </c>
      <c r="B2" s="1" t="s">
        <v>103</v>
      </c>
      <c r="C2" s="1" t="s">
        <v>104</v>
      </c>
      <c r="D2" s="1" t="s">
        <v>31</v>
      </c>
      <c r="E2" s="1" t="s">
        <v>42</v>
      </c>
      <c r="F2" s="1" t="s">
        <v>103</v>
      </c>
      <c r="G2" s="1" t="s">
        <v>105</v>
      </c>
      <c r="H2" s="1" t="s">
        <v>106</v>
      </c>
      <c r="I2" s="1" t="s">
        <v>38</v>
      </c>
      <c r="J2" s="1" t="s">
        <v>107</v>
      </c>
      <c r="K2" s="1" t="s">
        <v>38</v>
      </c>
      <c r="L2" s="1" t="s">
        <v>38</v>
      </c>
      <c r="M2" s="1" t="s">
        <v>108</v>
      </c>
      <c r="N2" s="1" t="s">
        <v>108</v>
      </c>
      <c r="O2" s="1" t="s">
        <v>7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</row>
    <row r="3" s="1" customFormat="1" spans="1:21">
      <c r="A3" s="1" t="s">
        <v>39</v>
      </c>
      <c r="B3" s="1" t="s">
        <v>115</v>
      </c>
      <c r="C3" s="1" t="s">
        <v>116</v>
      </c>
      <c r="D3" s="1" t="s">
        <v>31</v>
      </c>
      <c r="E3" s="1" t="s">
        <v>34</v>
      </c>
      <c r="F3" s="1" t="s">
        <v>115</v>
      </c>
      <c r="G3" s="1" t="s">
        <v>117</v>
      </c>
      <c r="H3" s="1" t="s">
        <v>106</v>
      </c>
      <c r="I3" s="1" t="s">
        <v>38</v>
      </c>
      <c r="J3" s="1" t="s">
        <v>107</v>
      </c>
      <c r="K3" s="1" t="s">
        <v>38</v>
      </c>
      <c r="L3" s="1" t="s">
        <v>38</v>
      </c>
      <c r="M3" s="1" t="s">
        <v>108</v>
      </c>
      <c r="N3" s="1" t="s">
        <v>108</v>
      </c>
      <c r="O3" s="1" t="s">
        <v>7</v>
      </c>
      <c r="P3" s="1" t="s">
        <v>109</v>
      </c>
      <c r="Q3" s="1" t="s">
        <v>110</v>
      </c>
      <c r="R3" s="1" t="s">
        <v>118</v>
      </c>
      <c r="S3" s="1" t="s">
        <v>112</v>
      </c>
      <c r="T3" s="1" t="s">
        <v>113</v>
      </c>
      <c r="U3" s="1" t="s">
        <v>114</v>
      </c>
    </row>
    <row r="4" s="1" customFormat="1" spans="1:21">
      <c r="A4" s="1" t="s">
        <v>33</v>
      </c>
      <c r="B4" s="1" t="s">
        <v>119</v>
      </c>
      <c r="C4" s="1" t="s">
        <v>120</v>
      </c>
      <c r="D4" s="1" t="s">
        <v>31</v>
      </c>
      <c r="E4" s="1" t="s">
        <v>34</v>
      </c>
      <c r="F4" s="1" t="s">
        <v>119</v>
      </c>
      <c r="G4" s="1" t="s">
        <v>115</v>
      </c>
      <c r="H4" s="1" t="s">
        <v>106</v>
      </c>
      <c r="I4" s="1" t="s">
        <v>38</v>
      </c>
      <c r="J4" s="1" t="s">
        <v>107</v>
      </c>
      <c r="K4" s="1" t="s">
        <v>38</v>
      </c>
      <c r="L4" s="1" t="s">
        <v>38</v>
      </c>
      <c r="M4" s="1" t="s">
        <v>108</v>
      </c>
      <c r="N4" s="1" t="s">
        <v>108</v>
      </c>
      <c r="O4" s="1" t="s">
        <v>7</v>
      </c>
      <c r="P4" s="1" t="s">
        <v>109</v>
      </c>
      <c r="Q4" s="1" t="s">
        <v>110</v>
      </c>
      <c r="R4" s="1" t="s">
        <v>121</v>
      </c>
      <c r="S4" s="1" t="s">
        <v>112</v>
      </c>
      <c r="T4" s="1" t="s">
        <v>113</v>
      </c>
      <c r="U4" s="1" t="s">
        <v>114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2022-04-26T03:05:06Z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2C0EBF1D04F747CFB78FD7C2F4A154A6</vt:lpwstr>
  </property>
  <property fmtid="{D5CDD505-2E9C-101B-9397-08002B2CF9AE}" pid="3" name="KSOProductBuildVer">
    <vt:lpwstr>2052-11.1.0.11636</vt:lpwstr>
  </property>
</Properties>
</file>