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对账!$A$1:$I$21</definedName>
  </definedNames>
  <calcPr calcId="144525" concurrentCalc="0"/>
</workbook>
</file>

<file path=xl/sharedStrings.xml><?xml version="1.0" encoding="utf-8"?>
<sst xmlns="http://schemas.openxmlformats.org/spreadsheetml/2006/main" count="626" uniqueCount="174">
  <si>
    <t>同程旅行对账单
(账期：20220425-20220501)</t>
  </si>
  <si>
    <t>应付房费总金额</t>
  </si>
  <si>
    <t>应付罚金总金额</t>
  </si>
  <si>
    <t>调整项</t>
  </si>
  <si>
    <t>币种</t>
  </si>
  <si>
    <t>应付合计</t>
  </si>
  <si>
    <t>7365.45</t>
  </si>
  <si>
    <t>0.00</t>
  </si>
  <si>
    <t>CNY</t>
  </si>
  <si>
    <t>贵阳溪山里酒店</t>
  </si>
  <si>
    <t/>
  </si>
  <si>
    <t>小计:4510.00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</si>
  <si>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</si>
  <si>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</si>
  <si>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</si>
  <si>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</si>
  <si>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</si>
  <si>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</si>
  <si>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</si>
  <si>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</si>
  <si>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</si>
  <si>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</si>
  <si>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</si>
  <si>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1407785837</t>
  </si>
  <si>
    <t>刘玉娟</t>
  </si>
  <si>
    <t>高级大床房</t>
  </si>
  <si>
    <t>2022/04/25</t>
  </si>
  <si>
    <t>2022/04/26</t>
  </si>
  <si>
    <t>1.00</t>
  </si>
  <si>
    <t>352.00</t>
  </si>
  <si>
    <t>1407903154</t>
  </si>
  <si>
    <t>178893</t>
  </si>
  <si>
    <t>梁志斌</t>
  </si>
  <si>
    <t>高级双床房</t>
  </si>
  <si>
    <t>2022/04/27</t>
  </si>
  <si>
    <t>334.00</t>
  </si>
  <si>
    <t>谭景霞</t>
  </si>
  <si>
    <t>顾旺英</t>
  </si>
  <si>
    <t>1408970764</t>
  </si>
  <si>
    <t>178911</t>
  </si>
  <si>
    <t>周博闻</t>
  </si>
  <si>
    <t>高级精致房</t>
  </si>
  <si>
    <t>2022/04/28</t>
  </si>
  <si>
    <t>325.00</t>
  </si>
  <si>
    <t>1408974572</t>
  </si>
  <si>
    <t>178913</t>
  </si>
  <si>
    <t>1411248792</t>
  </si>
  <si>
    <t>178941</t>
  </si>
  <si>
    <t>王成义</t>
  </si>
  <si>
    <t>2022/04/29</t>
  </si>
  <si>
    <t>1413268983</t>
  </si>
  <si>
    <t>178983</t>
  </si>
  <si>
    <t>杨小优</t>
  </si>
  <si>
    <t>豪华大床房</t>
  </si>
  <si>
    <t>2022/04/30</t>
  </si>
  <si>
    <t>2022/05/01</t>
  </si>
  <si>
    <t>484.00</t>
  </si>
  <si>
    <t>1413616396</t>
  </si>
  <si>
    <t>徐大旺</t>
  </si>
  <si>
    <t>英德浈阳峡醴泉度假酒店</t>
  </si>
  <si>
    <t>小计:397.61</t>
  </si>
  <si>
    <t>1410957727</t>
  </si>
  <si>
    <t>邓梓君</t>
  </si>
  <si>
    <t>江景大床房</t>
  </si>
  <si>
    <t>397.61</t>
  </si>
  <si>
    <t>英德石头酒店</t>
  </si>
  <si>
    <t>小计:609.04</t>
  </si>
  <si>
    <t>1408937125</t>
  </si>
  <si>
    <t>黄志强</t>
  </si>
  <si>
    <t>独栋私家泡池双床房</t>
  </si>
  <si>
    <t>387.32</t>
  </si>
  <si>
    <t>1409029012</t>
  </si>
  <si>
    <t>赵喆</t>
  </si>
  <si>
    <t>湖景大床房</t>
  </si>
  <si>
    <t>221.72</t>
  </si>
  <si>
    <t>舟山新海景大酒店</t>
  </si>
  <si>
    <t>小计:220.00</t>
  </si>
  <si>
    <t>1408517548</t>
  </si>
  <si>
    <t>陈世苗</t>
  </si>
  <si>
    <t>商务双床房</t>
  </si>
  <si>
    <t>110.00</t>
  </si>
  <si>
    <t>1411943895</t>
  </si>
  <si>
    <t>程相可</t>
  </si>
  <si>
    <t>合作诺桑洲际酒店</t>
  </si>
  <si>
    <t>小计:1227.00</t>
  </si>
  <si>
    <t>1409844257</t>
  </si>
  <si>
    <t>万玛拉毛</t>
  </si>
  <si>
    <t>商务大床房</t>
  </si>
  <si>
    <t>241.00</t>
  </si>
  <si>
    <t>1411152417</t>
  </si>
  <si>
    <t>蒋琦</t>
  </si>
  <si>
    <t>商务标间</t>
  </si>
  <si>
    <t>1411809795</t>
  </si>
  <si>
    <t>王朝生</t>
  </si>
  <si>
    <t>1411830700</t>
  </si>
  <si>
    <t>扎西东知</t>
  </si>
  <si>
    <t>1412418444</t>
  </si>
  <si>
    <t>才增拉毛</t>
  </si>
  <si>
    <t>263.00</t>
  </si>
  <si>
    <t>ES成享国际公寓(佛山金融高新区地铁站)</t>
  </si>
  <si>
    <t>小计:401.80</t>
  </si>
  <si>
    <t>1407665561</t>
  </si>
  <si>
    <t>陈金强</t>
  </si>
  <si>
    <t>144.00</t>
  </si>
  <si>
    <t>1408872715</t>
  </si>
  <si>
    <t>黎房姐</t>
  </si>
  <si>
    <t>140.00</t>
  </si>
  <si>
    <t>1411213941</t>
  </si>
  <si>
    <t>吴天生</t>
  </si>
  <si>
    <t>豪华双床房</t>
  </si>
  <si>
    <t>117.80</t>
  </si>
  <si>
    <t>，</t>
  </si>
  <si>
    <t>202204252218580022</t>
  </si>
  <si>
    <t>202204252332340022</t>
  </si>
  <si>
    <t>202204262149560021</t>
  </si>
  <si>
    <t>202204262150290021</t>
  </si>
  <si>
    <t>202204282111110021</t>
  </si>
  <si>
    <t>202204301528030020</t>
  </si>
  <si>
    <t>202204302309020022</t>
  </si>
  <si>
    <t>202204271556020020</t>
  </si>
  <si>
    <t>202204282018060021</t>
  </si>
  <si>
    <t>202204290917140025</t>
  </si>
  <si>
    <t>202204290929360020</t>
  </si>
  <si>
    <t>202204292144510022</t>
  </si>
  <si>
    <t>202204251821090022</t>
  </si>
  <si>
    <t>处理中</t>
  </si>
  <si>
    <t>202204261935460021</t>
  </si>
  <si>
    <t>202204282031170021</t>
  </si>
  <si>
    <t>A220505164230481</t>
  </si>
  <si>
    <t>房集：i220505164153  6138.8元</t>
  </si>
  <si>
    <t>总计：7365.45元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</si>
  <si>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</si>
  <si>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</si>
  <si>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</si>
  <si>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</si>
  <si>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</si>
  <si>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</si>
  <si>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</si>
  <si>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</si>
  <si>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</si>
  <si>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</si>
  <si>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</si>
  <si>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</si>
  <si>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</si>
  <si>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</si>
  <si>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</si>
  <si>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</si>
  <si>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</si>
  <si>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</si>
  <si>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</si>
  <si>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2022-04-29</t>
  </si>
  <si>
    <t>2528952</t>
  </si>
  <si>
    <t>2022-04-30</t>
  </si>
  <si>
    <t>退房日周结</t>
  </si>
  <si>
    <t>RMB</t>
  </si>
  <si>
    <t>0</t>
  </si>
  <si>
    <t>同程艺龙国内酒店EBK</t>
  </si>
  <si>
    <t>3703</t>
  </si>
  <si>
    <t>2022-04-29 12:04:53</t>
  </si>
  <si>
    <t>否</t>
  </si>
  <si>
    <t>广州汇登信息科技有限公司</t>
  </si>
  <si>
    <t>直采</t>
  </si>
  <si>
    <t>2022-04-28</t>
  </si>
  <si>
    <t>2528179</t>
  </si>
  <si>
    <t>2022-04-28 15:16:32</t>
  </si>
  <si>
    <t>2022-04-26</t>
  </si>
  <si>
    <t>2526185</t>
  </si>
  <si>
    <t>英德英石园石头酒店</t>
  </si>
  <si>
    <t>2022-04-27</t>
  </si>
  <si>
    <t>2022-04-26 22:56:09</t>
  </si>
  <si>
    <t>2526046</t>
  </si>
  <si>
    <t>2022-04-26 21:20:01</t>
  </si>
  <si>
    <t>2525393</t>
  </si>
  <si>
    <t>2022-04-26 12:17:19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</si>
</sst>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3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7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10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10</v>
      </c>
      <c r="L12" t="s">
        <v>29</v>
      </c>
    </row>
    <row r="13" spans="2:12">
      <c r="B13" t="s">
        <v>22</v>
      </c>
      <c r="C13" t="s">
        <v>30</v>
      </c>
      <c r="D13" t="s">
        <v>31</v>
      </c>
      <c r="E13" t="s">
        <v>32</v>
      </c>
      <c r="F13" t="s">
        <v>33</v>
      </c>
      <c r="G13" t="s">
        <v>27</v>
      </c>
      <c r="H13" t="s">
        <v>34</v>
      </c>
      <c r="I13" t="s">
        <v>28</v>
      </c>
      <c r="J13" t="s">
        <v>8</v>
      </c>
      <c r="K13" t="s">
        <v>10</v>
      </c>
      <c r="L13" t="s">
        <v>35</v>
      </c>
    </row>
    <row r="14" spans="2:12">
      <c r="B14" t="s">
        <v>22</v>
      </c>
      <c r="C14" t="s">
        <v>30</v>
      </c>
      <c r="D14" t="s">
        <v>31</v>
      </c>
      <c r="E14" t="s">
        <v>36</v>
      </c>
      <c r="F14" t="s">
        <v>33</v>
      </c>
      <c r="G14" t="s">
        <v>27</v>
      </c>
      <c r="H14" t="s">
        <v>34</v>
      </c>
      <c r="I14" t="s">
        <v>28</v>
      </c>
      <c r="J14" t="s">
        <v>8</v>
      </c>
      <c r="K14" t="s">
        <v>10</v>
      </c>
      <c r="L14" t="s">
        <v>35</v>
      </c>
    </row>
    <row r="15" spans="2:12">
      <c r="B15" t="s">
        <v>22</v>
      </c>
      <c r="C15" t="s">
        <v>30</v>
      </c>
      <c r="D15" t="s">
        <v>31</v>
      </c>
      <c r="E15" t="s">
        <v>37</v>
      </c>
      <c r="F15" t="s">
        <v>33</v>
      </c>
      <c r="G15" t="s">
        <v>27</v>
      </c>
      <c r="H15" t="s">
        <v>34</v>
      </c>
      <c r="I15" t="s">
        <v>28</v>
      </c>
      <c r="J15" t="s">
        <v>8</v>
      </c>
      <c r="K15" t="s">
        <v>10</v>
      </c>
      <c r="L15" t="s">
        <v>35</v>
      </c>
    </row>
    <row r="16" spans="2:12">
      <c r="B16" t="s">
        <v>22</v>
      </c>
      <c r="C16" t="s">
        <v>30</v>
      </c>
      <c r="D16" t="s">
        <v>31</v>
      </c>
      <c r="E16" t="s">
        <v>37</v>
      </c>
      <c r="F16" t="s">
        <v>33</v>
      </c>
      <c r="G16" t="s">
        <v>27</v>
      </c>
      <c r="H16" t="s">
        <v>34</v>
      </c>
      <c r="I16" t="s">
        <v>28</v>
      </c>
      <c r="J16" t="s">
        <v>8</v>
      </c>
      <c r="K16" t="s">
        <v>10</v>
      </c>
      <c r="L16" t="s">
        <v>35</v>
      </c>
    </row>
    <row r="17" spans="2:12">
      <c r="B17" t="s">
        <v>22</v>
      </c>
      <c r="C17" t="s">
        <v>38</v>
      </c>
      <c r="D17" t="s">
        <v>39</v>
      </c>
      <c r="E17" t="s">
        <v>40</v>
      </c>
      <c r="F17" t="s">
        <v>41</v>
      </c>
      <c r="G17" t="s">
        <v>34</v>
      </c>
      <c r="H17" t="s">
        <v>42</v>
      </c>
      <c r="I17" t="s">
        <v>28</v>
      </c>
      <c r="J17" t="s">
        <v>8</v>
      </c>
      <c r="K17" t="s">
        <v>10</v>
      </c>
      <c r="L17" t="s">
        <v>43</v>
      </c>
    </row>
    <row r="18" spans="2:12">
      <c r="B18" t="s">
        <v>22</v>
      </c>
      <c r="C18" t="s">
        <v>44</v>
      </c>
      <c r="D18" t="s">
        <v>45</v>
      </c>
      <c r="E18" t="s">
        <v>36</v>
      </c>
      <c r="F18" t="s">
        <v>33</v>
      </c>
      <c r="G18" t="s">
        <v>34</v>
      </c>
      <c r="H18" t="s">
        <v>42</v>
      </c>
      <c r="I18" t="s">
        <v>28</v>
      </c>
      <c r="J18" t="s">
        <v>8</v>
      </c>
      <c r="K18" t="s">
        <v>10</v>
      </c>
      <c r="L18" t="s">
        <v>35</v>
      </c>
    </row>
    <row r="19" spans="2:12">
      <c r="B19" t="s">
        <v>22</v>
      </c>
      <c r="C19" t="s">
        <v>44</v>
      </c>
      <c r="D19" t="s">
        <v>45</v>
      </c>
      <c r="E19" t="s">
        <v>37</v>
      </c>
      <c r="F19" t="s">
        <v>33</v>
      </c>
      <c r="G19" t="s">
        <v>34</v>
      </c>
      <c r="H19" t="s">
        <v>42</v>
      </c>
      <c r="I19" t="s">
        <v>28</v>
      </c>
      <c r="J19" t="s">
        <v>8</v>
      </c>
      <c r="K19" t="s">
        <v>10</v>
      </c>
      <c r="L19" t="s">
        <v>35</v>
      </c>
    </row>
    <row r="20" spans="2:12">
      <c r="B20" t="s">
        <v>22</v>
      </c>
      <c r="C20" t="s">
        <v>44</v>
      </c>
      <c r="D20" t="s">
        <v>45</v>
      </c>
      <c r="E20" t="s">
        <v>37</v>
      </c>
      <c r="F20" t="s">
        <v>33</v>
      </c>
      <c r="G20" t="s">
        <v>34</v>
      </c>
      <c r="H20" t="s">
        <v>42</v>
      </c>
      <c r="I20" t="s">
        <v>28</v>
      </c>
      <c r="J20" t="s">
        <v>8</v>
      </c>
      <c r="K20" t="s">
        <v>10</v>
      </c>
      <c r="L20" t="s">
        <v>35</v>
      </c>
    </row>
    <row r="21" spans="2:12">
      <c r="B21" t="s">
        <v>22</v>
      </c>
      <c r="C21" t="s">
        <v>44</v>
      </c>
      <c r="D21" t="s">
        <v>45</v>
      </c>
      <c r="E21" t="s">
        <v>32</v>
      </c>
      <c r="F21" t="s">
        <v>33</v>
      </c>
      <c r="G21" t="s">
        <v>34</v>
      </c>
      <c r="H21" t="s">
        <v>42</v>
      </c>
      <c r="I21" t="s">
        <v>28</v>
      </c>
      <c r="J21" t="s">
        <v>8</v>
      </c>
      <c r="K21" t="s">
        <v>10</v>
      </c>
      <c r="L21" t="s">
        <v>35</v>
      </c>
    </row>
    <row r="22" spans="2:12">
      <c r="B22" t="s">
        <v>22</v>
      </c>
      <c r="C22" t="s">
        <v>46</v>
      </c>
      <c r="D22" t="s">
        <v>47</v>
      </c>
      <c r="E22" t="s">
        <v>48</v>
      </c>
      <c r="F22" t="s">
        <v>41</v>
      </c>
      <c r="G22" t="s">
        <v>42</v>
      </c>
      <c r="H22" t="s">
        <v>49</v>
      </c>
      <c r="I22" t="s">
        <v>28</v>
      </c>
      <c r="J22" t="s">
        <v>8</v>
      </c>
      <c r="K22" t="s">
        <v>10</v>
      </c>
      <c r="L22" t="s">
        <v>43</v>
      </c>
    </row>
    <row r="23" spans="2:12">
      <c r="B23" t="s">
        <v>22</v>
      </c>
      <c r="C23" t="s">
        <v>50</v>
      </c>
      <c r="D23" t="s">
        <v>51</v>
      </c>
      <c r="E23" t="s">
        <v>52</v>
      </c>
      <c r="F23" t="s">
        <v>53</v>
      </c>
      <c r="G23" t="s">
        <v>54</v>
      </c>
      <c r="H23" t="s">
        <v>55</v>
      </c>
      <c r="I23" t="s">
        <v>28</v>
      </c>
      <c r="J23" t="s">
        <v>8</v>
      </c>
      <c r="K23" t="s">
        <v>10</v>
      </c>
      <c r="L23" t="s">
        <v>56</v>
      </c>
    </row>
    <row r="24" spans="2:12">
      <c r="B24" t="s">
        <v>22</v>
      </c>
      <c r="C24" t="s">
        <v>57</v>
      </c>
      <c r="D24" t="s">
        <v>10</v>
      </c>
      <c r="E24" t="s">
        <v>58</v>
      </c>
      <c r="F24" t="s">
        <v>25</v>
      </c>
      <c r="G24" t="s">
        <v>54</v>
      </c>
      <c r="H24" t="s">
        <v>55</v>
      </c>
      <c r="I24" t="s">
        <v>28</v>
      </c>
      <c r="J24" t="s">
        <v>8</v>
      </c>
      <c r="K24" t="s">
        <v>10</v>
      </c>
      <c r="L24" t="s">
        <v>29</v>
      </c>
    </row>
    <row r="25" spans="2:12">
      <c r="B25" s="3" t="s">
        <v>59</v>
      </c>
      <c r="C25" s="3" t="s">
        <v>10</v>
      </c>
      <c r="D25" s="3" t="s">
        <v>10</v>
      </c>
      <c r="E25" s="3" t="s">
        <v>10</v>
      </c>
      <c r="F25" s="3" t="s">
        <v>60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2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  <c r="L26" s="3" t="s">
        <v>21</v>
      </c>
    </row>
    <row r="27" spans="2:12">
      <c r="B27" t="s">
        <v>22</v>
      </c>
      <c r="C27" t="s">
        <v>61</v>
      </c>
      <c r="D27" t="s">
        <v>10</v>
      </c>
      <c r="E27" t="s">
        <v>62</v>
      </c>
      <c r="F27" t="s">
        <v>63</v>
      </c>
      <c r="G27" t="s">
        <v>42</v>
      </c>
      <c r="H27" t="s">
        <v>49</v>
      </c>
      <c r="I27" t="s">
        <v>28</v>
      </c>
      <c r="J27" t="s">
        <v>8</v>
      </c>
      <c r="K27" t="s">
        <v>10</v>
      </c>
      <c r="L27" t="s">
        <v>64</v>
      </c>
    </row>
    <row r="28" spans="2:12">
      <c r="B28" s="3" t="s">
        <v>65</v>
      </c>
      <c r="C28" s="3" t="s">
        <v>10</v>
      </c>
      <c r="D28" s="3" t="s">
        <v>10</v>
      </c>
      <c r="E28" s="3" t="s">
        <v>10</v>
      </c>
      <c r="F28" s="3" t="s">
        <v>66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2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4</v>
      </c>
      <c r="K29" s="3" t="s">
        <v>20</v>
      </c>
      <c r="L29" s="3" t="s">
        <v>21</v>
      </c>
    </row>
    <row r="30" spans="2:12">
      <c r="B30" t="s">
        <v>22</v>
      </c>
      <c r="C30" t="s">
        <v>67</v>
      </c>
      <c r="D30" t="s">
        <v>10</v>
      </c>
      <c r="E30" t="s">
        <v>68</v>
      </c>
      <c r="F30" t="s">
        <v>69</v>
      </c>
      <c r="G30" t="s">
        <v>27</v>
      </c>
      <c r="H30" t="s">
        <v>34</v>
      </c>
      <c r="I30" t="s">
        <v>28</v>
      </c>
      <c r="J30" t="s">
        <v>8</v>
      </c>
      <c r="K30" t="s">
        <v>10</v>
      </c>
      <c r="L30" t="s">
        <v>70</v>
      </c>
    </row>
    <row r="31" spans="2:12">
      <c r="B31" t="s">
        <v>22</v>
      </c>
      <c r="C31" t="s">
        <v>71</v>
      </c>
      <c r="D31" t="s">
        <v>10</v>
      </c>
      <c r="E31" t="s">
        <v>72</v>
      </c>
      <c r="F31" t="s">
        <v>73</v>
      </c>
      <c r="G31" t="s">
        <v>27</v>
      </c>
      <c r="H31" t="s">
        <v>34</v>
      </c>
      <c r="I31" t="s">
        <v>28</v>
      </c>
      <c r="J31" t="s">
        <v>8</v>
      </c>
      <c r="K31" t="s">
        <v>10</v>
      </c>
      <c r="L31" t="s">
        <v>74</v>
      </c>
    </row>
    <row r="32" spans="2:12">
      <c r="B32" s="3" t="s">
        <v>75</v>
      </c>
      <c r="C32" s="3" t="s">
        <v>10</v>
      </c>
      <c r="D32" s="3" t="s">
        <v>10</v>
      </c>
      <c r="E32" s="3" t="s">
        <v>10</v>
      </c>
      <c r="F32" s="3" t="s">
        <v>76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2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  <c r="L33" s="3" t="s">
        <v>21</v>
      </c>
    </row>
    <row r="34" spans="2:12">
      <c r="B34" t="s">
        <v>22</v>
      </c>
      <c r="C34" t="s">
        <v>77</v>
      </c>
      <c r="D34" t="s">
        <v>10</v>
      </c>
      <c r="E34" t="s">
        <v>78</v>
      </c>
      <c r="F34" t="s">
        <v>79</v>
      </c>
      <c r="G34" t="s">
        <v>27</v>
      </c>
      <c r="H34" t="s">
        <v>34</v>
      </c>
      <c r="I34" t="s">
        <v>28</v>
      </c>
      <c r="J34" t="s">
        <v>8</v>
      </c>
      <c r="K34" t="s">
        <v>10</v>
      </c>
      <c r="L34" t="s">
        <v>80</v>
      </c>
    </row>
    <row r="35" spans="2:12">
      <c r="B35" t="s">
        <v>22</v>
      </c>
      <c r="C35" t="s">
        <v>81</v>
      </c>
      <c r="D35" t="s">
        <v>10</v>
      </c>
      <c r="E35" t="s">
        <v>82</v>
      </c>
      <c r="F35" t="s">
        <v>79</v>
      </c>
      <c r="G35" t="s">
        <v>49</v>
      </c>
      <c r="H35" t="s">
        <v>54</v>
      </c>
      <c r="I35" t="s">
        <v>28</v>
      </c>
      <c r="J35" t="s">
        <v>8</v>
      </c>
      <c r="K35" t="s">
        <v>10</v>
      </c>
      <c r="L35" t="s">
        <v>80</v>
      </c>
    </row>
    <row r="36" spans="2:12">
      <c r="B36" s="3" t="s">
        <v>83</v>
      </c>
      <c r="C36" s="3" t="s">
        <v>10</v>
      </c>
      <c r="D36" s="3" t="s">
        <v>10</v>
      </c>
      <c r="E36" s="3" t="s">
        <v>10</v>
      </c>
      <c r="F36" s="3" t="s">
        <v>84</v>
      </c>
      <c r="G36" s="3" t="s">
        <v>10</v>
      </c>
      <c r="H36" s="3" t="s">
        <v>10</v>
      </c>
      <c r="I36" s="3" t="s">
        <v>10</v>
      </c>
      <c r="J36" s="3" t="s">
        <v>10</v>
      </c>
      <c r="K36" s="3" t="s">
        <v>10</v>
      </c>
      <c r="L36" s="3" t="s">
        <v>10</v>
      </c>
    </row>
    <row r="37" spans="2:12"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16</v>
      </c>
      <c r="G37" s="3" t="s">
        <v>17</v>
      </c>
      <c r="H37" s="3" t="s">
        <v>18</v>
      </c>
      <c r="I37" s="3" t="s">
        <v>19</v>
      </c>
      <c r="J37" s="3" t="s">
        <v>4</v>
      </c>
      <c r="K37" s="3" t="s">
        <v>20</v>
      </c>
      <c r="L37" s="3" t="s">
        <v>21</v>
      </c>
    </row>
    <row r="38" spans="2:12">
      <c r="B38" t="s">
        <v>22</v>
      </c>
      <c r="C38" t="s">
        <v>85</v>
      </c>
      <c r="D38" t="s">
        <v>10</v>
      </c>
      <c r="E38" t="s">
        <v>86</v>
      </c>
      <c r="F38" t="s">
        <v>87</v>
      </c>
      <c r="G38" t="s">
        <v>34</v>
      </c>
      <c r="H38" t="s">
        <v>42</v>
      </c>
      <c r="I38" t="s">
        <v>28</v>
      </c>
      <c r="J38" t="s">
        <v>8</v>
      </c>
      <c r="K38" t="s">
        <v>10</v>
      </c>
      <c r="L38" t="s">
        <v>88</v>
      </c>
    </row>
    <row r="39" spans="2:12">
      <c r="B39" t="s">
        <v>22</v>
      </c>
      <c r="C39" t="s">
        <v>89</v>
      </c>
      <c r="D39" t="s">
        <v>10</v>
      </c>
      <c r="E39" t="s">
        <v>90</v>
      </c>
      <c r="F39" t="s">
        <v>91</v>
      </c>
      <c r="G39" t="s">
        <v>42</v>
      </c>
      <c r="H39" t="s">
        <v>49</v>
      </c>
      <c r="I39" t="s">
        <v>28</v>
      </c>
      <c r="J39" t="s">
        <v>8</v>
      </c>
      <c r="K39" t="s">
        <v>10</v>
      </c>
      <c r="L39" t="s">
        <v>88</v>
      </c>
    </row>
    <row r="40" spans="2:12">
      <c r="B40" t="s">
        <v>22</v>
      </c>
      <c r="C40" t="s">
        <v>92</v>
      </c>
      <c r="D40" t="s">
        <v>10</v>
      </c>
      <c r="E40" t="s">
        <v>93</v>
      </c>
      <c r="F40" t="s">
        <v>91</v>
      </c>
      <c r="G40" t="s">
        <v>49</v>
      </c>
      <c r="H40" t="s">
        <v>54</v>
      </c>
      <c r="I40" t="s">
        <v>28</v>
      </c>
      <c r="J40" t="s">
        <v>8</v>
      </c>
      <c r="K40" t="s">
        <v>10</v>
      </c>
      <c r="L40" t="s">
        <v>88</v>
      </c>
    </row>
    <row r="41" spans="2:12">
      <c r="B41" t="s">
        <v>22</v>
      </c>
      <c r="C41" t="s">
        <v>94</v>
      </c>
      <c r="D41" t="s">
        <v>10</v>
      </c>
      <c r="E41" t="s">
        <v>95</v>
      </c>
      <c r="F41" t="s">
        <v>87</v>
      </c>
      <c r="G41" t="s">
        <v>49</v>
      </c>
      <c r="H41" t="s">
        <v>54</v>
      </c>
      <c r="I41" t="s">
        <v>28</v>
      </c>
      <c r="J41" t="s">
        <v>8</v>
      </c>
      <c r="K41" t="s">
        <v>10</v>
      </c>
      <c r="L41" t="s">
        <v>88</v>
      </c>
    </row>
    <row r="42" spans="2:12">
      <c r="B42" t="s">
        <v>22</v>
      </c>
      <c r="C42" t="s">
        <v>96</v>
      </c>
      <c r="D42" t="s">
        <v>10</v>
      </c>
      <c r="E42" t="s">
        <v>97</v>
      </c>
      <c r="F42" t="s">
        <v>91</v>
      </c>
      <c r="G42" t="s">
        <v>49</v>
      </c>
      <c r="H42" t="s">
        <v>54</v>
      </c>
      <c r="I42" t="s">
        <v>28</v>
      </c>
      <c r="J42" t="s">
        <v>8</v>
      </c>
      <c r="K42" t="s">
        <v>10</v>
      </c>
      <c r="L42" t="s">
        <v>98</v>
      </c>
    </row>
    <row r="43" spans="2:12">
      <c r="B43" s="3" t="s">
        <v>99</v>
      </c>
      <c r="C43" s="3" t="s">
        <v>10</v>
      </c>
      <c r="D43" s="3" t="s">
        <v>10</v>
      </c>
      <c r="E43" s="3" t="s">
        <v>10</v>
      </c>
      <c r="F43" s="3" t="s">
        <v>100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2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  <c r="L44" s="3" t="s">
        <v>21</v>
      </c>
    </row>
    <row r="45" spans="2:12">
      <c r="B45" t="s">
        <v>22</v>
      </c>
      <c r="C45" t="s">
        <v>101</v>
      </c>
      <c r="D45" t="s">
        <v>10</v>
      </c>
      <c r="E45" t="s">
        <v>102</v>
      </c>
      <c r="F45" t="s">
        <v>53</v>
      </c>
      <c r="G45" t="s">
        <v>26</v>
      </c>
      <c r="H45" t="s">
        <v>27</v>
      </c>
      <c r="I45" t="s">
        <v>28</v>
      </c>
      <c r="J45" t="s">
        <v>8</v>
      </c>
      <c r="K45" t="s">
        <v>10</v>
      </c>
      <c r="L45" t="s">
        <v>103</v>
      </c>
    </row>
    <row r="46" spans="2:12">
      <c r="B46" t="s">
        <v>22</v>
      </c>
      <c r="C46" t="s">
        <v>104</v>
      </c>
      <c r="D46" t="s">
        <v>10</v>
      </c>
      <c r="E46" t="s">
        <v>105</v>
      </c>
      <c r="F46" t="s">
        <v>53</v>
      </c>
      <c r="G46" t="s">
        <v>27</v>
      </c>
      <c r="H46" t="s">
        <v>34</v>
      </c>
      <c r="I46" t="s">
        <v>28</v>
      </c>
      <c r="J46" t="s">
        <v>8</v>
      </c>
      <c r="K46" t="s">
        <v>10</v>
      </c>
      <c r="L46" t="s">
        <v>106</v>
      </c>
    </row>
    <row r="47" spans="2:12">
      <c r="B47" t="s">
        <v>22</v>
      </c>
      <c r="C47" t="s">
        <v>107</v>
      </c>
      <c r="D47" t="s">
        <v>10</v>
      </c>
      <c r="E47" t="s">
        <v>108</v>
      </c>
      <c r="F47" t="s">
        <v>109</v>
      </c>
      <c r="G47" t="s">
        <v>42</v>
      </c>
      <c r="H47" t="s">
        <v>49</v>
      </c>
      <c r="I47" t="s">
        <v>28</v>
      </c>
      <c r="J47" t="s">
        <v>8</v>
      </c>
      <c r="K47" t="s">
        <v>10</v>
      </c>
      <c r="L47" t="s">
        <v>110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"/>
  <sheetViews>
    <sheetView tabSelected="1" workbookViewId="0">
      <selection activeCell="A27" sqref="A27:D29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111</v>
      </c>
    </row>
    <row r="2" hidden="1" spans="1:10">
      <c r="A2">
        <v>1407785837</v>
      </c>
      <c r="B2" t="s">
        <v>26</v>
      </c>
      <c r="C2" t="s">
        <v>27</v>
      </c>
      <c r="D2" s="4">
        <v>352</v>
      </c>
      <c r="E2">
        <v>352</v>
      </c>
      <c r="F2" s="8" t="s">
        <v>112</v>
      </c>
      <c r="G2">
        <f>D2-E2</f>
        <v>0</v>
      </c>
      <c r="H2" t="str">
        <f>$H$1&amp;F2</f>
        <v>，202204252218580022</v>
      </c>
      <c r="I2" t="e">
        <f>VLOOKUP(A2,HOP!A:U,21,0)</f>
        <v>#N/A</v>
      </c>
      <c r="J2">
        <v>4.25</v>
      </c>
    </row>
    <row r="3" hidden="1" spans="1:10">
      <c r="A3">
        <v>1407903154</v>
      </c>
      <c r="B3" t="s">
        <v>27</v>
      </c>
      <c r="C3" t="s">
        <v>34</v>
      </c>
      <c r="D3" s="4">
        <v>1336</v>
      </c>
      <c r="E3">
        <v>1336</v>
      </c>
      <c r="F3" s="8" t="s">
        <v>113</v>
      </c>
      <c r="G3">
        <f t="shared" ref="G3:G21" si="0">D3-E3</f>
        <v>0</v>
      </c>
      <c r="H3" t="str">
        <f t="shared" ref="H3:H21" si="1">$H$1&amp;F3</f>
        <v>，202204252332340022</v>
      </c>
      <c r="I3" t="e">
        <f>VLOOKUP(A3,HOP!A:U,21,0)</f>
        <v>#N/A</v>
      </c>
      <c r="J3">
        <v>4.25</v>
      </c>
    </row>
    <row r="4" hidden="1" spans="1:10">
      <c r="A4">
        <v>1408970764</v>
      </c>
      <c r="B4" t="s">
        <v>34</v>
      </c>
      <c r="C4" t="s">
        <v>42</v>
      </c>
      <c r="D4" s="4">
        <v>325</v>
      </c>
      <c r="E4">
        <v>325</v>
      </c>
      <c r="F4" s="8" t="s">
        <v>114</v>
      </c>
      <c r="G4">
        <f t="shared" si="0"/>
        <v>0</v>
      </c>
      <c r="H4" t="str">
        <f t="shared" si="1"/>
        <v>，202204262149560021</v>
      </c>
      <c r="I4" t="e">
        <f>VLOOKUP(A4,HOP!A:U,21,0)</f>
        <v>#N/A</v>
      </c>
      <c r="J4">
        <v>4.26</v>
      </c>
    </row>
    <row r="5" hidden="1" spans="1:10">
      <c r="A5">
        <v>1408974572</v>
      </c>
      <c r="B5" t="s">
        <v>34</v>
      </c>
      <c r="C5" t="s">
        <v>42</v>
      </c>
      <c r="D5" s="4">
        <v>1336</v>
      </c>
      <c r="E5">
        <v>1336</v>
      </c>
      <c r="F5" s="8" t="s">
        <v>115</v>
      </c>
      <c r="G5">
        <f t="shared" si="0"/>
        <v>0</v>
      </c>
      <c r="H5" t="str">
        <f t="shared" si="1"/>
        <v>，202204262150290021</v>
      </c>
      <c r="I5" t="e">
        <f>VLOOKUP(A5,HOP!A:U,21,0)</f>
        <v>#N/A</v>
      </c>
      <c r="J5">
        <v>4.26</v>
      </c>
    </row>
    <row r="6" hidden="1" spans="1:10">
      <c r="A6">
        <v>1411248792</v>
      </c>
      <c r="B6" t="s">
        <v>42</v>
      </c>
      <c r="C6" t="s">
        <v>49</v>
      </c>
      <c r="D6" s="4">
        <v>325</v>
      </c>
      <c r="E6">
        <v>325</v>
      </c>
      <c r="F6" s="8" t="s">
        <v>116</v>
      </c>
      <c r="G6">
        <f t="shared" si="0"/>
        <v>0</v>
      </c>
      <c r="H6" t="str">
        <f t="shared" si="1"/>
        <v>，202204282111110021</v>
      </c>
      <c r="I6" t="e">
        <f>VLOOKUP(A6,HOP!A:U,21,0)</f>
        <v>#N/A</v>
      </c>
      <c r="J6">
        <v>4.28</v>
      </c>
    </row>
    <row r="7" hidden="1" spans="1:10">
      <c r="A7">
        <v>1413268983</v>
      </c>
      <c r="B7" t="s">
        <v>54</v>
      </c>
      <c r="C7" t="s">
        <v>55</v>
      </c>
      <c r="D7" s="4">
        <v>484</v>
      </c>
      <c r="E7">
        <v>484</v>
      </c>
      <c r="F7" s="8" t="s">
        <v>117</v>
      </c>
      <c r="G7">
        <f t="shared" si="0"/>
        <v>0</v>
      </c>
      <c r="H7" t="str">
        <f t="shared" si="1"/>
        <v>，202204301528030020</v>
      </c>
      <c r="I7" t="e">
        <f>VLOOKUP(A7,HOP!A:U,21,0)</f>
        <v>#N/A</v>
      </c>
      <c r="J7" s="6">
        <v>4.3</v>
      </c>
    </row>
    <row r="8" hidden="1" spans="1:10">
      <c r="A8">
        <v>1413616396</v>
      </c>
      <c r="B8" t="s">
        <v>54</v>
      </c>
      <c r="C8" t="s">
        <v>55</v>
      </c>
      <c r="D8" s="4">
        <v>352</v>
      </c>
      <c r="E8">
        <v>352</v>
      </c>
      <c r="F8" s="8" t="s">
        <v>118</v>
      </c>
      <c r="G8">
        <f t="shared" si="0"/>
        <v>0</v>
      </c>
      <c r="H8" t="str">
        <f t="shared" si="1"/>
        <v>，202204302309020022</v>
      </c>
      <c r="I8" t="e">
        <f>VLOOKUP(A8,HOP!A:U,21,0)</f>
        <v>#N/A</v>
      </c>
      <c r="J8" s="6">
        <v>4.3</v>
      </c>
    </row>
    <row r="9" spans="1:9">
      <c r="A9" t="s">
        <v>61</v>
      </c>
      <c r="B9" t="s">
        <v>42</v>
      </c>
      <c r="C9" t="s">
        <v>49</v>
      </c>
      <c r="D9" s="4">
        <v>397.61</v>
      </c>
      <c r="E9" t="str">
        <f>VLOOKUP(A9,HOP!A:L,12,0)</f>
        <v>397.61</v>
      </c>
      <c r="F9" t="str">
        <f>VLOOKUP(A9,HOP!A:C,3,0)</f>
        <v>2528179</v>
      </c>
      <c r="G9">
        <f t="shared" si="0"/>
        <v>0</v>
      </c>
      <c r="H9" t="str">
        <f t="shared" si="1"/>
        <v>，2528179</v>
      </c>
      <c r="I9" t="str">
        <f>VLOOKUP(A9,HOP!A:U,21,0)</f>
        <v>直采</v>
      </c>
    </row>
    <row r="10" spans="1:9">
      <c r="A10" t="s">
        <v>67</v>
      </c>
      <c r="B10" t="s">
        <v>27</v>
      </c>
      <c r="C10" t="s">
        <v>34</v>
      </c>
      <c r="D10" s="4">
        <v>387.32</v>
      </c>
      <c r="E10" t="str">
        <f>VLOOKUP(A10,HOP!A:L,12,0)</f>
        <v>387.32</v>
      </c>
      <c r="F10" t="str">
        <f>VLOOKUP(A10,HOP!A:C,3,0)</f>
        <v>2526046</v>
      </c>
      <c r="G10">
        <f t="shared" si="0"/>
        <v>0</v>
      </c>
      <c r="H10" t="str">
        <f t="shared" si="1"/>
        <v>，2526046</v>
      </c>
      <c r="I10" t="str">
        <f>VLOOKUP(A10,HOP!A:U,21,0)</f>
        <v>直采</v>
      </c>
    </row>
    <row r="11" spans="1:9">
      <c r="A11" t="s">
        <v>71</v>
      </c>
      <c r="B11" t="s">
        <v>27</v>
      </c>
      <c r="C11" t="s">
        <v>34</v>
      </c>
      <c r="D11" s="4">
        <v>221.72</v>
      </c>
      <c r="E11" t="str">
        <f>VLOOKUP(A11,HOP!A:L,12,0)</f>
        <v>221.72</v>
      </c>
      <c r="F11" t="str">
        <f>VLOOKUP(A11,HOP!A:C,3,0)</f>
        <v>2526185</v>
      </c>
      <c r="G11">
        <f t="shared" si="0"/>
        <v>0</v>
      </c>
      <c r="H11" t="str">
        <f t="shared" si="1"/>
        <v>，2526185</v>
      </c>
      <c r="I11" t="str">
        <f>VLOOKUP(A11,HOP!A:U,21,0)</f>
        <v>直采</v>
      </c>
    </row>
    <row r="12" spans="1:9">
      <c r="A12" t="s">
        <v>77</v>
      </c>
      <c r="B12" t="s">
        <v>27</v>
      </c>
      <c r="C12" t="s">
        <v>34</v>
      </c>
      <c r="D12" s="4">
        <v>110</v>
      </c>
      <c r="E12" t="str">
        <f>VLOOKUP(A12,HOP!A:L,12,0)</f>
        <v>110.00</v>
      </c>
      <c r="F12" t="str">
        <f>VLOOKUP(A12,HOP!A:C,3,0)</f>
        <v>2525393</v>
      </c>
      <c r="G12">
        <f t="shared" si="0"/>
        <v>0</v>
      </c>
      <c r="H12" t="str">
        <f t="shared" si="1"/>
        <v>，2525393</v>
      </c>
      <c r="I12" t="str">
        <f>VLOOKUP(A12,HOP!A:U,21,0)</f>
        <v>直采</v>
      </c>
    </row>
    <row r="13" spans="1:9">
      <c r="A13" t="s">
        <v>81</v>
      </c>
      <c r="B13" t="s">
        <v>49</v>
      </c>
      <c r="C13" t="s">
        <v>54</v>
      </c>
      <c r="D13" s="4">
        <v>110</v>
      </c>
      <c r="E13" t="str">
        <f>VLOOKUP(A13,HOP!A:L,12,0)</f>
        <v>110.00</v>
      </c>
      <c r="F13" t="str">
        <f>VLOOKUP(A13,HOP!A:C,3,0)</f>
        <v>2528952</v>
      </c>
      <c r="G13">
        <f t="shared" si="0"/>
        <v>0</v>
      </c>
      <c r="H13" t="str">
        <f t="shared" si="1"/>
        <v>，2528952</v>
      </c>
      <c r="I13" t="str">
        <f>VLOOKUP(A13,HOP!A:U,21,0)</f>
        <v>直采</v>
      </c>
    </row>
    <row r="14" hidden="1" spans="1:10">
      <c r="A14">
        <v>1409844257</v>
      </c>
      <c r="B14" t="s">
        <v>34</v>
      </c>
      <c r="C14" t="s">
        <v>42</v>
      </c>
      <c r="D14" s="4">
        <v>241</v>
      </c>
      <c r="E14">
        <v>241</v>
      </c>
      <c r="F14" s="8" t="s">
        <v>119</v>
      </c>
      <c r="G14">
        <f t="shared" si="0"/>
        <v>0</v>
      </c>
      <c r="H14" t="str">
        <f t="shared" si="1"/>
        <v>，202204271556020020</v>
      </c>
      <c r="I14" t="e">
        <f>VLOOKUP(A14,HOP!A:U,21,0)</f>
        <v>#N/A</v>
      </c>
      <c r="J14">
        <v>4.27</v>
      </c>
    </row>
    <row r="15" hidden="1" spans="1:10">
      <c r="A15">
        <v>1411152417</v>
      </c>
      <c r="B15" t="s">
        <v>42</v>
      </c>
      <c r="C15" t="s">
        <v>49</v>
      </c>
      <c r="D15" s="4">
        <v>241</v>
      </c>
      <c r="E15">
        <v>241</v>
      </c>
      <c r="F15" s="8" t="s">
        <v>120</v>
      </c>
      <c r="G15">
        <f t="shared" si="0"/>
        <v>0</v>
      </c>
      <c r="H15" t="str">
        <f t="shared" si="1"/>
        <v>，202204282018060021</v>
      </c>
      <c r="I15" t="e">
        <f>VLOOKUP(A15,HOP!A:U,21,0)</f>
        <v>#N/A</v>
      </c>
      <c r="J15">
        <v>4.28</v>
      </c>
    </row>
    <row r="16" hidden="1" spans="1:10">
      <c r="A16">
        <v>1411809795</v>
      </c>
      <c r="B16" t="s">
        <v>49</v>
      </c>
      <c r="C16" t="s">
        <v>54</v>
      </c>
      <c r="D16" s="4">
        <v>241</v>
      </c>
      <c r="E16">
        <v>241</v>
      </c>
      <c r="F16" s="8" t="s">
        <v>121</v>
      </c>
      <c r="G16">
        <f t="shared" si="0"/>
        <v>0</v>
      </c>
      <c r="H16" t="str">
        <f t="shared" si="1"/>
        <v>，202204290917140025</v>
      </c>
      <c r="I16" t="e">
        <f>VLOOKUP(A16,HOP!A:U,21,0)</f>
        <v>#N/A</v>
      </c>
      <c r="J16">
        <v>4.29</v>
      </c>
    </row>
    <row r="17" hidden="1" spans="1:10">
      <c r="A17">
        <v>1411830700</v>
      </c>
      <c r="B17" t="s">
        <v>49</v>
      </c>
      <c r="C17" t="s">
        <v>54</v>
      </c>
      <c r="D17" s="4">
        <v>241</v>
      </c>
      <c r="E17">
        <v>241</v>
      </c>
      <c r="F17" s="8" t="s">
        <v>122</v>
      </c>
      <c r="G17">
        <f t="shared" si="0"/>
        <v>0</v>
      </c>
      <c r="H17" t="str">
        <f t="shared" si="1"/>
        <v>，202204290929360020</v>
      </c>
      <c r="I17" t="e">
        <f>VLOOKUP(A17,HOP!A:U,21,0)</f>
        <v>#N/A</v>
      </c>
      <c r="J17">
        <v>4.29</v>
      </c>
    </row>
    <row r="18" hidden="1" spans="1:10">
      <c r="A18">
        <v>1412418444</v>
      </c>
      <c r="B18" t="s">
        <v>49</v>
      </c>
      <c r="C18" t="s">
        <v>54</v>
      </c>
      <c r="D18" s="4">
        <v>263</v>
      </c>
      <c r="E18">
        <v>263</v>
      </c>
      <c r="F18" s="8" t="s">
        <v>123</v>
      </c>
      <c r="G18">
        <f t="shared" si="0"/>
        <v>0</v>
      </c>
      <c r="H18" t="str">
        <f t="shared" si="1"/>
        <v>，202204292144510022</v>
      </c>
      <c r="I18" t="e">
        <f>VLOOKUP(A18,HOP!A:U,21,0)</f>
        <v>#N/A</v>
      </c>
      <c r="J18">
        <v>4.29</v>
      </c>
    </row>
    <row r="19" hidden="1" spans="1:11">
      <c r="A19">
        <v>1407665561</v>
      </c>
      <c r="B19" t="s">
        <v>26</v>
      </c>
      <c r="C19" t="s">
        <v>27</v>
      </c>
      <c r="D19" s="4">
        <v>144</v>
      </c>
      <c r="E19">
        <v>144</v>
      </c>
      <c r="F19" s="8" t="s">
        <v>124</v>
      </c>
      <c r="G19">
        <f t="shared" si="0"/>
        <v>0</v>
      </c>
      <c r="H19" t="str">
        <f t="shared" si="1"/>
        <v>，202204251821090022</v>
      </c>
      <c r="I19" t="e">
        <f>VLOOKUP(A19,HOP!A:U,21,0)</f>
        <v>#N/A</v>
      </c>
      <c r="J19">
        <v>4.25</v>
      </c>
      <c r="K19" t="s">
        <v>125</v>
      </c>
    </row>
    <row r="20" hidden="1" spans="1:10">
      <c r="A20">
        <v>1408872715</v>
      </c>
      <c r="B20" t="s">
        <v>27</v>
      </c>
      <c r="C20" t="s">
        <v>34</v>
      </c>
      <c r="D20" s="4">
        <v>140</v>
      </c>
      <c r="E20">
        <v>140</v>
      </c>
      <c r="F20" s="8" t="s">
        <v>126</v>
      </c>
      <c r="G20">
        <f t="shared" si="0"/>
        <v>0</v>
      </c>
      <c r="H20" t="str">
        <f t="shared" si="1"/>
        <v>，202204261935460021</v>
      </c>
      <c r="I20" t="e">
        <f>VLOOKUP(A20,HOP!A:U,21,0)</f>
        <v>#N/A</v>
      </c>
      <c r="J20">
        <v>4.26</v>
      </c>
    </row>
    <row r="21" hidden="1" spans="1:10">
      <c r="A21">
        <v>1411213941</v>
      </c>
      <c r="B21" t="s">
        <v>42</v>
      </c>
      <c r="C21" t="s">
        <v>49</v>
      </c>
      <c r="D21" s="4">
        <v>117.8</v>
      </c>
      <c r="E21">
        <v>117.8</v>
      </c>
      <c r="F21" s="8" t="s">
        <v>127</v>
      </c>
      <c r="G21">
        <f t="shared" si="0"/>
        <v>0</v>
      </c>
      <c r="H21" t="str">
        <f t="shared" si="1"/>
        <v>，202204282031170021</v>
      </c>
      <c r="I21" t="e">
        <f>VLOOKUP(A21,HOP!A:U,21,0)</f>
        <v>#N/A</v>
      </c>
      <c r="J21">
        <v>4.28</v>
      </c>
    </row>
    <row r="23" spans="4:4">
      <c r="D23">
        <f>SUM(D2:D22)</f>
        <v>7365.45</v>
      </c>
    </row>
    <row r="24" spans="4:4">
      <c r="D24" s="5" t="s">
        <v>6</v>
      </c>
    </row>
    <row r="27" spans="1:4">
      <c r="A27" t="s">
        <v>128</v>
      </c>
      <c r="D27">
        <v>1226.65</v>
      </c>
    </row>
    <row r="28" spans="1:4">
      <c r="A28" t="s">
        <v>129</v>
      </c>
      <c r="D28">
        <v>6138.8</v>
      </c>
    </row>
    <row r="29" spans="1:4">
      <c r="A29" t="s">
        <v>130</v>
      </c>
      <c r="D29">
        <f>SUBTOTAL(9,D27:D28)</f>
        <v>7365.45</v>
      </c>
    </row>
  </sheetData>
  <autoFilter ref="A1:I21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135</v>
      </c>
      <c r="F1" s="2" t="s">
        <v>17</v>
      </c>
      <c r="G1" s="2" t="s">
        <v>18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</row>
    <row r="2" s="1" customFormat="1" spans="1:21">
      <c r="A2" s="1" t="s">
        <v>81</v>
      </c>
      <c r="B2" s="1" t="s">
        <v>150</v>
      </c>
      <c r="C2" s="1" t="s">
        <v>151</v>
      </c>
      <c r="D2" s="1" t="s">
        <v>75</v>
      </c>
      <c r="E2" s="1" t="s">
        <v>82</v>
      </c>
      <c r="F2" s="1" t="s">
        <v>150</v>
      </c>
      <c r="G2" s="1" t="s">
        <v>152</v>
      </c>
      <c r="H2" s="1" t="s">
        <v>153</v>
      </c>
      <c r="I2" s="1" t="s">
        <v>80</v>
      </c>
      <c r="J2" s="1" t="s">
        <v>154</v>
      </c>
      <c r="K2" s="1" t="s">
        <v>80</v>
      </c>
      <c r="L2" s="1" t="s">
        <v>80</v>
      </c>
      <c r="M2" s="1" t="s">
        <v>155</v>
      </c>
      <c r="N2" s="1" t="s">
        <v>155</v>
      </c>
      <c r="O2" s="1" t="s">
        <v>7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</row>
    <row r="3" s="1" customFormat="1" spans="1:21">
      <c r="A3" s="1" t="s">
        <v>61</v>
      </c>
      <c r="B3" s="1" t="s">
        <v>162</v>
      </c>
      <c r="C3" s="1" t="s">
        <v>163</v>
      </c>
      <c r="D3" s="1" t="s">
        <v>59</v>
      </c>
      <c r="E3" s="1" t="s">
        <v>62</v>
      </c>
      <c r="F3" s="1" t="s">
        <v>162</v>
      </c>
      <c r="G3" s="1" t="s">
        <v>150</v>
      </c>
      <c r="H3" s="1" t="s">
        <v>153</v>
      </c>
      <c r="I3" s="1" t="s">
        <v>64</v>
      </c>
      <c r="J3" s="1" t="s">
        <v>154</v>
      </c>
      <c r="K3" s="1" t="s">
        <v>64</v>
      </c>
      <c r="L3" s="1" t="s">
        <v>64</v>
      </c>
      <c r="M3" s="1" t="s">
        <v>155</v>
      </c>
      <c r="N3" s="1" t="s">
        <v>155</v>
      </c>
      <c r="O3" s="1" t="s">
        <v>7</v>
      </c>
      <c r="P3" s="1" t="s">
        <v>156</v>
      </c>
      <c r="Q3" s="1" t="s">
        <v>157</v>
      </c>
      <c r="R3" s="1" t="s">
        <v>164</v>
      </c>
      <c r="S3" s="1" t="s">
        <v>159</v>
      </c>
      <c r="T3" s="1" t="s">
        <v>160</v>
      </c>
      <c r="U3" s="1" t="s">
        <v>161</v>
      </c>
    </row>
    <row r="4" s="1" customFormat="1" spans="1:21">
      <c r="A4" s="1" t="s">
        <v>71</v>
      </c>
      <c r="B4" s="1" t="s">
        <v>165</v>
      </c>
      <c r="C4" s="1" t="s">
        <v>166</v>
      </c>
      <c r="D4" s="1" t="s">
        <v>167</v>
      </c>
      <c r="E4" s="1" t="s">
        <v>72</v>
      </c>
      <c r="F4" s="1" t="s">
        <v>165</v>
      </c>
      <c r="G4" s="1" t="s">
        <v>168</v>
      </c>
      <c r="H4" s="1" t="s">
        <v>153</v>
      </c>
      <c r="I4" s="1" t="s">
        <v>74</v>
      </c>
      <c r="J4" s="1" t="s">
        <v>154</v>
      </c>
      <c r="K4" s="1" t="s">
        <v>74</v>
      </c>
      <c r="L4" s="1" t="s">
        <v>74</v>
      </c>
      <c r="M4" s="1" t="s">
        <v>155</v>
      </c>
      <c r="N4" s="1" t="s">
        <v>155</v>
      </c>
      <c r="O4" s="1" t="s">
        <v>7</v>
      </c>
      <c r="P4" s="1" t="s">
        <v>156</v>
      </c>
      <c r="Q4" s="1" t="s">
        <v>157</v>
      </c>
      <c r="R4" s="1" t="s">
        <v>169</v>
      </c>
      <c r="S4" s="1" t="s">
        <v>159</v>
      </c>
      <c r="T4" s="1" t="s">
        <v>160</v>
      </c>
      <c r="U4" s="1" t="s">
        <v>161</v>
      </c>
    </row>
    <row r="5" s="1" customFormat="1" spans="1:21">
      <c r="A5" s="1" t="s">
        <v>67</v>
      </c>
      <c r="B5" s="1" t="s">
        <v>165</v>
      </c>
      <c r="C5" s="1" t="s">
        <v>170</v>
      </c>
      <c r="D5" s="1" t="s">
        <v>167</v>
      </c>
      <c r="E5" s="1" t="s">
        <v>68</v>
      </c>
      <c r="F5" s="1" t="s">
        <v>165</v>
      </c>
      <c r="G5" s="1" t="s">
        <v>168</v>
      </c>
      <c r="H5" s="1" t="s">
        <v>153</v>
      </c>
      <c r="I5" s="1" t="s">
        <v>70</v>
      </c>
      <c r="J5" s="1" t="s">
        <v>154</v>
      </c>
      <c r="K5" s="1" t="s">
        <v>70</v>
      </c>
      <c r="L5" s="1" t="s">
        <v>70</v>
      </c>
      <c r="M5" s="1" t="s">
        <v>155</v>
      </c>
      <c r="N5" s="1" t="s">
        <v>155</v>
      </c>
      <c r="O5" s="1" t="s">
        <v>7</v>
      </c>
      <c r="P5" s="1" t="s">
        <v>156</v>
      </c>
      <c r="Q5" s="1" t="s">
        <v>157</v>
      </c>
      <c r="R5" s="1" t="s">
        <v>171</v>
      </c>
      <c r="S5" s="1" t="s">
        <v>159</v>
      </c>
      <c r="T5" s="1" t="s">
        <v>160</v>
      </c>
      <c r="U5" s="1" t="s">
        <v>161</v>
      </c>
    </row>
    <row r="6" s="1" customFormat="1" spans="1:21">
      <c r="A6" s="1" t="s">
        <v>77</v>
      </c>
      <c r="B6" s="1" t="s">
        <v>165</v>
      </c>
      <c r="C6" s="1" t="s">
        <v>172</v>
      </c>
      <c r="D6" s="1" t="s">
        <v>75</v>
      </c>
      <c r="E6" s="1" t="s">
        <v>78</v>
      </c>
      <c r="F6" s="1" t="s">
        <v>165</v>
      </c>
      <c r="G6" s="1" t="s">
        <v>168</v>
      </c>
      <c r="H6" s="1" t="s">
        <v>153</v>
      </c>
      <c r="I6" s="1" t="s">
        <v>80</v>
      </c>
      <c r="J6" s="1" t="s">
        <v>154</v>
      </c>
      <c r="K6" s="1" t="s">
        <v>80</v>
      </c>
      <c r="L6" s="1" t="s">
        <v>80</v>
      </c>
      <c r="M6" s="1" t="s">
        <v>155</v>
      </c>
      <c r="N6" s="1" t="s">
        <v>155</v>
      </c>
      <c r="O6" s="1" t="s">
        <v>7</v>
      </c>
      <c r="P6" s="1" t="s">
        <v>156</v>
      </c>
      <c r="Q6" s="1" t="s">
        <v>157</v>
      </c>
      <c r="R6" s="1" t="s">
        <v>173</v>
      </c>
      <c r="S6" s="1" t="s">
        <v>159</v>
      </c>
      <c r="T6" s="1" t="s">
        <v>160</v>
      </c>
      <c r="U6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2022-05-05T08:40:18Z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2987985D02074CE9B6D04D0D0C2E7388</vt:lpwstr>
  </property>
  <property fmtid="{D5CDD505-2E9C-101B-9397-08002B2CF9AE}" pid="3" name="KSOProductBuildVer">
    <vt:lpwstr>2052-11.1.0.11636</vt:lpwstr>
  </property>
</Properties>
</file>