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<sst xmlns="http://schemas.openxmlformats.org/spreadsheetml/2006/main" count="170" uniqueCount="102">
  <si>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</si>
  <si>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</si>
  <si>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</si>
  <si>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</si>
  <si>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</si>
  <si>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</si>
  <si>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</si>
  <si>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</si>
  <si>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</si>
  <si>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</si>
  <si>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</si>
  <si>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</si>
  <si>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</si>
  <si>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</si>
  <si>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</si>
  <si>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</si>
  <si>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</si>
  <si>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</si>
  <si>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</si>
  <si>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</si>
  <si>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</si>
  <si>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</si>
  <si>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</si>
  <si>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</si>
  <si>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</si>
  <si>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17822565378	</t>
  </si>
  <si>
    <t>Ctrip</t>
  </si>
  <si>
    <t>正常</t>
  </si>
  <si>
    <t>[南宁]南宁青花里艺术酒店(83108355)</t>
  </si>
  <si>
    <t>雅韵双床房&lt;双早&gt;</t>
  </si>
  <si>
    <t>CNY</t>
  </si>
  <si>
    <t>夏圣棋</t>
  </si>
  <si>
    <t>CA363220507CNY</t>
  </si>
  <si>
    <t>未提现</t>
  </si>
  <si>
    <t>携程开票</t>
  </si>
  <si>
    <t xml:space="preserve">2518614	</t>
  </si>
  <si>
    <t xml:space="preserve">	</t>
  </si>
  <si>
    <t xml:space="preserve">17827815137	</t>
  </si>
  <si>
    <t>[梅州]梅州麓湖山酒店(67856423)</t>
  </si>
  <si>
    <t>豪华大床房&lt;大床&gt;&lt;特惠专享&gt;&lt;双人入住&gt;&lt;日历房套餐高价值&gt;&lt;无早&gt;&lt;新酒店礼盒&gt;</t>
  </si>
  <si>
    <t>李志安</t>
  </si>
  <si>
    <t xml:space="preserve">2519516	</t>
  </si>
  <si>
    <t xml:space="preserve">17828383784	</t>
  </si>
  <si>
    <t>[广州]维也纳3好酒店(广州琶洲会展车陂地铁站店)(88739668)</t>
  </si>
  <si>
    <t>高级双床房&lt;双人入住&gt;&lt;内宾&gt;&lt;预付&gt;&lt;无早&gt;</t>
  </si>
  <si>
    <t>李海霞</t>
  </si>
  <si>
    <t>取消</t>
  </si>
  <si>
    <t xml:space="preserve">17829235209	</t>
  </si>
  <si>
    <t>[贵阳]贵阳溪山里酒店(77243456)</t>
  </si>
  <si>
    <t>豪华大床房&lt;双人入住&gt;&lt;中宾&gt;&lt;无早&gt;</t>
  </si>
  <si>
    <t>金莘杰</t>
  </si>
  <si>
    <t xml:space="preserve">178833	</t>
  </si>
  <si>
    <t xml:space="preserve">17829408999	</t>
  </si>
  <si>
    <t>豪华大床房&lt;大床&gt;&lt;双人入住&gt;&lt;升级特惠&gt;&lt;双早&gt;&lt;新高价值日历房套餐&gt;&lt;新酒店礼盒&gt;</t>
  </si>
  <si>
    <t>邱罗生</t>
  </si>
  <si>
    <t>，</t>
  </si>
  <si>
    <t>202204212138280021</t>
  </si>
  <si>
    <t>202204221559260021</t>
  </si>
  <si>
    <t>A220507090345481</t>
  </si>
  <si>
    <t>A220507090438481</t>
  </si>
  <si>
    <t>房集：i220507090220 855元</t>
  </si>
  <si>
    <t>CNY / HKD 当前参考汇率: 1.168586311</t>
  </si>
  <si>
    <t>总计： 1695.2 CNY/
1980.99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</si>
  <si>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</si>
  <si>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</si>
  <si>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</si>
  <si>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</si>
  <si>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</si>
  <si>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</si>
  <si>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</si>
  <si>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</si>
  <si>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</si>
  <si>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</si>
  <si>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</si>
  <si>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</si>
  <si>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</si>
  <si>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</si>
  <si>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</si>
  <si>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</si>
  <si>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</si>
  <si>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</si>
  <si>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2022-04-21</t>
  </si>
  <si>
    <t>2519516</t>
  </si>
  <si>
    <t>梅州麓湖山酒店</t>
  </si>
  <si>
    <t>2022-04-22</t>
  </si>
  <si>
    <t>退房日周结</t>
  </si>
  <si>
    <t>320.20</t>
  </si>
  <si>
    <t>RMB</t>
  </si>
  <si>
    <t>0</t>
  </si>
  <si>
    <t>0.00</t>
  </si>
  <si>
    <t>携程国内直连(DD)</t>
  </si>
  <si>
    <t>01.011249</t>
  </si>
  <si>
    <t>2022-04-21 12:42:53</t>
  </si>
  <si>
    <t>否</t>
  </si>
  <si>
    <t>汇智国际旅游发展有限公司</t>
  </si>
  <si>
    <t>Saas酒店</t>
  </si>
  <si>
    <t>2022-04-20</t>
  </si>
  <si>
    <t>2518614</t>
  </si>
  <si>
    <t>南宁青花里艺术酒店</t>
  </si>
  <si>
    <t>520.00</t>
  </si>
  <si>
    <t>2022-04-20 13:25:03</t>
  </si>
  <si>
    <t>直采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</si>
</sst>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44671</v>
      </c>
      <c r="G2" s="6">
        <v>44673</v>
      </c>
      <c r="H2" s="4">
        <v>1</v>
      </c>
      <c r="I2" s="4">
        <v>2</v>
      </c>
      <c r="J2" s="4">
        <v>2</v>
      </c>
      <c r="K2" s="4" t="s">
        <v>30</v>
      </c>
      <c r="L2" s="4">
        <v>520</v>
      </c>
      <c r="M2" s="4">
        <v>520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44671</v>
      </c>
      <c r="S2" s="6">
        <v>44688</v>
      </c>
      <c r="T2" s="4" t="s">
        <v>34</v>
      </c>
      <c r="U2" s="4">
        <v>520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44672</v>
      </c>
      <c r="G3" s="6">
        <v>44673</v>
      </c>
      <c r="H3" s="4">
        <v>1</v>
      </c>
      <c r="I3" s="4">
        <v>1</v>
      </c>
      <c r="J3" s="4">
        <v>1</v>
      </c>
      <c r="K3" s="4" t="s">
        <v>30</v>
      </c>
      <c r="L3" s="4">
        <v>320.2</v>
      </c>
      <c r="M3" s="4">
        <v>320.2</v>
      </c>
      <c r="N3" s="4" t="s">
        <v>40</v>
      </c>
      <c r="O3" s="4" t="s">
        <v>32</v>
      </c>
      <c r="P3" s="4" t="s">
        <v>33</v>
      </c>
      <c r="Q3" s="4">
        <v>0</v>
      </c>
      <c r="R3" s="7">
        <v>44672</v>
      </c>
      <c r="S3" s="6">
        <v>44688</v>
      </c>
      <c r="T3" s="4" t="s">
        <v>34</v>
      </c>
      <c r="U3" s="4">
        <v>320.2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44672</v>
      </c>
      <c r="G4" s="6">
        <v>44673</v>
      </c>
      <c r="H4" s="4">
        <v>1</v>
      </c>
      <c r="I4" s="4">
        <v>1</v>
      </c>
      <c r="J4" s="4">
        <v>1</v>
      </c>
      <c r="K4" s="4" t="s">
        <v>30</v>
      </c>
      <c r="L4" s="4">
        <v>247.99</v>
      </c>
      <c r="M4" s="4">
        <v>247.99</v>
      </c>
      <c r="N4" s="4" t="s">
        <v>45</v>
      </c>
      <c r="O4" s="4" t="s">
        <v>32</v>
      </c>
      <c r="P4" s="4" t="s">
        <v>33</v>
      </c>
      <c r="Q4" s="4">
        <v>0</v>
      </c>
      <c r="R4" s="7">
        <v>44672</v>
      </c>
      <c r="S4" s="6">
        <v>44688</v>
      </c>
      <c r="T4" s="4" t="s">
        <v>34</v>
      </c>
      <c r="U4" s="4">
        <v>247.99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44672</v>
      </c>
      <c r="G5" s="6">
        <v>44673</v>
      </c>
      <c r="H5" s="4">
        <v>1</v>
      </c>
      <c r="I5" s="4">
        <v>1</v>
      </c>
      <c r="J5" s="4">
        <v>1</v>
      </c>
      <c r="K5" s="4" t="s">
        <v>30</v>
      </c>
      <c r="L5" s="4">
        <v>-247.99</v>
      </c>
      <c r="M5" s="4">
        <v>-247.99</v>
      </c>
      <c r="N5" s="4" t="s">
        <v>45</v>
      </c>
      <c r="O5" s="4" t="s">
        <v>32</v>
      </c>
      <c r="P5" s="4" t="s">
        <v>33</v>
      </c>
      <c r="Q5" s="4">
        <v>0</v>
      </c>
      <c r="R5" s="7">
        <v>44672</v>
      </c>
      <c r="S5" s="6">
        <v>44688</v>
      </c>
      <c r="T5" s="4" t="s">
        <v>34</v>
      </c>
      <c r="U5" s="4">
        <v>-247.99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44672</v>
      </c>
      <c r="G6" s="6">
        <v>44673</v>
      </c>
      <c r="H6" s="4">
        <v>1</v>
      </c>
      <c r="I6" s="4">
        <v>1</v>
      </c>
      <c r="J6" s="4">
        <v>1</v>
      </c>
      <c r="K6" s="4" t="s">
        <v>30</v>
      </c>
      <c r="L6" s="4">
        <v>503</v>
      </c>
      <c r="M6" s="4">
        <v>503</v>
      </c>
      <c r="N6" s="4" t="s">
        <v>50</v>
      </c>
      <c r="O6" s="4" t="s">
        <v>32</v>
      </c>
      <c r="P6" s="4" t="s">
        <v>33</v>
      </c>
      <c r="Q6" s="4">
        <v>0</v>
      </c>
      <c r="R6" s="7">
        <v>44672</v>
      </c>
      <c r="S6" s="6">
        <v>44688</v>
      </c>
      <c r="T6" s="4" t="s">
        <v>34</v>
      </c>
      <c r="U6" s="4">
        <v>503</v>
      </c>
      <c r="V6" s="4">
        <v>0</v>
      </c>
      <c r="W6" s="4">
        <v>0</v>
      </c>
      <c r="X6" s="4" t="s">
        <v>36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38</v>
      </c>
      <c r="E7" s="4" t="s">
        <v>53</v>
      </c>
      <c r="F7" s="6">
        <v>44672</v>
      </c>
      <c r="G7" s="6">
        <v>44673</v>
      </c>
      <c r="H7" s="4">
        <v>1</v>
      </c>
      <c r="I7" s="4">
        <v>1</v>
      </c>
      <c r="J7" s="4">
        <v>1</v>
      </c>
      <c r="K7" s="4" t="s">
        <v>30</v>
      </c>
      <c r="L7" s="4">
        <v>352</v>
      </c>
      <c r="M7" s="4">
        <v>352</v>
      </c>
      <c r="N7" s="4" t="s">
        <v>54</v>
      </c>
      <c r="O7" s="4" t="s">
        <v>32</v>
      </c>
      <c r="P7" s="4" t="s">
        <v>33</v>
      </c>
      <c r="Q7" s="4">
        <v>0</v>
      </c>
      <c r="R7" s="7">
        <v>44672</v>
      </c>
      <c r="S7" s="6">
        <v>44688</v>
      </c>
      <c r="T7" s="4" t="s">
        <v>34</v>
      </c>
      <c r="U7" s="4">
        <v>352</v>
      </c>
      <c r="V7" s="4">
        <v>0</v>
      </c>
      <c r="W7" s="4">
        <v>0</v>
      </c>
      <c r="X7" s="4" t="s">
        <v>36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"/>
  <sheetViews>
    <sheetView tabSelected="1" workbookViewId="0">
      <selection activeCell="A11" sqref="A11:F15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17822565378</v>
      </c>
      <c r="B2" s="6">
        <v>44671</v>
      </c>
      <c r="C2" s="6">
        <v>44673</v>
      </c>
      <c r="D2" s="4">
        <v>520</v>
      </c>
      <c r="E2" s="4" t="str">
        <f>VLOOKUP(A2,HOP!A:L,12,0)</f>
        <v>520.00</v>
      </c>
      <c r="F2" s="4" t="str">
        <f>VLOOKUP(A2,HOP!A:C,3,0)</f>
        <v>2518614</v>
      </c>
      <c r="G2" s="4">
        <f>D2-E2</f>
        <v>0</v>
      </c>
      <c r="H2" s="4" t="str">
        <f>$H$1&amp;F2</f>
        <v>，2518614</v>
      </c>
      <c r="I2" s="4" t="str">
        <f>VLOOKUP(A2,HOP!A:U,21,0)</f>
        <v>直采</v>
      </c>
    </row>
    <row r="3" s="4" customFormat="1" spans="1:9">
      <c r="A3" s="5">
        <v>17827815137</v>
      </c>
      <c r="B3" s="6">
        <v>44672</v>
      </c>
      <c r="C3" s="6">
        <v>44673</v>
      </c>
      <c r="D3" s="4">
        <v>320.2</v>
      </c>
      <c r="E3" s="4" t="str">
        <f>VLOOKUP(A3,HOP!A:L,12,0)</f>
        <v>320.20</v>
      </c>
      <c r="F3" s="4" t="str">
        <f>VLOOKUP(A3,HOP!A:C,3,0)</f>
        <v>2519516</v>
      </c>
      <c r="G3" s="4">
        <f>D3-E3</f>
        <v>0</v>
      </c>
      <c r="H3" s="4" t="str">
        <f>$H$1&amp;F3</f>
        <v>，2519516</v>
      </c>
      <c r="I3" s="4" t="str">
        <f>VLOOKUP(A3,HOP!A:U,21,0)</f>
        <v>Saas酒店</v>
      </c>
    </row>
    <row r="4" s="4" customFormat="1" hidden="1" spans="1:9">
      <c r="A4" s="5">
        <v>17828383784</v>
      </c>
      <c r="B4" s="6">
        <v>44672</v>
      </c>
      <c r="C4" s="6">
        <v>44673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10">
      <c r="A5" s="5">
        <v>17829235209</v>
      </c>
      <c r="B5" s="6">
        <v>44672</v>
      </c>
      <c r="C5" s="6">
        <v>44673</v>
      </c>
      <c r="D5" s="4">
        <v>503</v>
      </c>
      <c r="E5" s="4">
        <v>503</v>
      </c>
      <c r="F5" s="8" t="s">
        <v>56</v>
      </c>
      <c r="G5" s="4">
        <f>D5-E5</f>
        <v>0</v>
      </c>
      <c r="H5" s="4" t="str">
        <f>$H$1&amp;F5</f>
        <v>，202204212138280021</v>
      </c>
      <c r="I5" s="4" t="e">
        <f>VLOOKUP(A5,HOP!A:U,21,0)</f>
        <v>#N/A</v>
      </c>
      <c r="J5" s="4">
        <v>4.21</v>
      </c>
    </row>
    <row r="6" s="4" customFormat="1" spans="1:10">
      <c r="A6" s="5">
        <v>17829408999</v>
      </c>
      <c r="B6" s="6">
        <v>44672</v>
      </c>
      <c r="C6" s="6">
        <v>44673</v>
      </c>
      <c r="D6" s="4">
        <v>352</v>
      </c>
      <c r="E6" s="4">
        <v>352</v>
      </c>
      <c r="F6" s="8" t="s">
        <v>57</v>
      </c>
      <c r="G6" s="4">
        <f>D6-E6</f>
        <v>0</v>
      </c>
      <c r="H6" s="4" t="str">
        <f>$H$1&amp;F6</f>
        <v>，202204221559260021</v>
      </c>
      <c r="I6" s="4" t="e">
        <f>VLOOKUP(A6,HOP!A:U,21,0)</f>
        <v>#N/A</v>
      </c>
      <c r="J6" s="4">
        <v>4.22</v>
      </c>
    </row>
    <row r="8" spans="4:4">
      <c r="D8" s="4">
        <f>SUM(D2:D7)</f>
        <v>1695.2</v>
      </c>
    </row>
    <row r="11" spans="1:6">
      <c r="A11" s="4" t="s">
        <v>58</v>
      </c>
      <c r="E11" s="4">
        <v>520</v>
      </c>
      <c r="F11" s="4">
        <v>607.66</v>
      </c>
    </row>
    <row r="12" spans="1:6">
      <c r="A12" s="4" t="s">
        <v>59</v>
      </c>
      <c r="E12" s="4">
        <v>320.2</v>
      </c>
      <c r="F12" s="4">
        <v>374.19</v>
      </c>
    </row>
    <row r="13" spans="1:6">
      <c r="A13" s="4" t="s">
        <v>60</v>
      </c>
      <c r="E13" s="4">
        <v>855</v>
      </c>
      <c r="F13" s="4">
        <v>999.14</v>
      </c>
    </row>
    <row r="14" spans="1:6">
      <c r="A14" s="4" t="s">
        <v>61</v>
      </c>
      <c r="E14" s="4">
        <f>SUBTOTAL(9,E11:E13)</f>
        <v>1695.2</v>
      </c>
      <c r="F14" s="4">
        <f>SUBTOTAL(9,F11:F13)</f>
        <v>1980.99</v>
      </c>
    </row>
    <row r="15" spans="1:1">
      <c r="A15" s="4" t="s">
        <v>62</v>
      </c>
    </row>
  </sheetData>
  <autoFilter ref="A1:XFD8">
    <filterColumn colId="3">
      <filters blank="1">
        <filter val="520"/>
        <filter val="352"/>
        <filter val="320.2"/>
        <filter val="1695.2"/>
        <filter val="5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</row>
    <row r="2" s="1" customFormat="1" spans="1:21">
      <c r="A2" s="3">
        <v>17827815137</v>
      </c>
      <c r="B2" s="1" t="s">
        <v>81</v>
      </c>
      <c r="C2" s="1" t="s">
        <v>82</v>
      </c>
      <c r="D2" s="1" t="s">
        <v>83</v>
      </c>
      <c r="E2" s="1" t="s">
        <v>40</v>
      </c>
      <c r="F2" s="1" t="s">
        <v>81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</row>
    <row r="3" s="1" customFormat="1" spans="1:21">
      <c r="A3" s="3">
        <v>17822565378</v>
      </c>
      <c r="B3" s="1" t="s">
        <v>96</v>
      </c>
      <c r="C3" s="1" t="s">
        <v>97</v>
      </c>
      <c r="D3" s="1" t="s">
        <v>98</v>
      </c>
      <c r="E3" s="1" t="s">
        <v>31</v>
      </c>
      <c r="F3" s="1" t="s">
        <v>96</v>
      </c>
      <c r="G3" s="1" t="s">
        <v>84</v>
      </c>
      <c r="H3" s="1" t="s">
        <v>85</v>
      </c>
      <c r="I3" s="1" t="s">
        <v>99</v>
      </c>
      <c r="J3" s="1" t="s">
        <v>87</v>
      </c>
      <c r="K3" s="1" t="s">
        <v>99</v>
      </c>
      <c r="L3" s="1" t="s">
        <v>99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100</v>
      </c>
      <c r="S3" s="1" t="s">
        <v>93</v>
      </c>
      <c r="T3" s="1" t="s">
        <v>94</v>
      </c>
      <c r="U3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2022-05-07T00:52:46Z</dcterms:created>
  <dcterms:modified xsi:type="dcterms:W3CDTF">2022-05-07T01:04:25Z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2994FA9CD1B943979A44DBCA18C072DB</vt:lpwstr>
  </property>
  <property fmtid="{D5CDD505-2E9C-101B-9397-08002B2CF9AE}" pid="3" name="KSOProductBuildVer">
    <vt:lpwstr>2052-11.1.0.11636</vt:lpwstr>
  </property>
</Properties>
</file>